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mira\Downloads\"/>
    </mc:Choice>
  </mc:AlternateContent>
  <xr:revisionPtr revIDLastSave="0" documentId="8_{773B630A-BFAC-4467-90BB-12190D822F83}" xr6:coauthVersionLast="47" xr6:coauthVersionMax="47" xr10:uidLastSave="{00000000-0000-0000-0000-000000000000}"/>
  <bookViews>
    <workbookView xWindow="2004" yWindow="96" windowWidth="22704" windowHeight="11820" xr2:uid="{D576B820-5F64-41D0-8445-88EA9AB25FBC}"/>
  </bookViews>
  <sheets>
    <sheet name="200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4" i="1" l="1"/>
  <c r="BC24" i="1"/>
  <c r="BA24" i="1"/>
  <c r="AZ26" i="1" l="1"/>
  <c r="AY27" i="1"/>
  <c r="AX27" i="1"/>
  <c r="AY26" i="1"/>
  <c r="AX26" i="1"/>
  <c r="AY23" i="1"/>
  <c r="AZ23" i="1"/>
  <c r="BC23" i="1" s="1"/>
  <c r="AX23" i="1"/>
  <c r="BA23" i="1" s="1"/>
  <c r="BB23" i="1"/>
  <c r="BA15" i="1"/>
  <c r="BA14" i="1"/>
  <c r="BA25" i="1"/>
  <c r="BB25" i="1"/>
  <c r="BC25" i="1"/>
  <c r="BA19" i="1"/>
  <c r="BB19" i="1"/>
  <c r="BC19" i="1"/>
  <c r="BA20" i="1"/>
  <c r="BB20" i="1"/>
  <c r="BC20" i="1"/>
  <c r="BA21" i="1"/>
  <c r="BB21" i="1"/>
  <c r="BC21" i="1"/>
  <c r="BA22" i="1"/>
  <c r="BB22" i="1"/>
  <c r="BC22" i="1"/>
  <c r="BC18" i="1"/>
  <c r="BB18" i="1"/>
  <c r="BA18" i="1"/>
  <c r="BB15" i="1"/>
  <c r="BC15" i="1"/>
  <c r="BA16" i="1"/>
  <c r="BB16" i="1"/>
  <c r="BC16" i="1"/>
  <c r="BA17" i="1"/>
  <c r="BB17" i="1"/>
  <c r="BC17" i="1"/>
  <c r="BC14" i="1"/>
  <c r="BB14" i="1"/>
  <c r="BC11" i="1"/>
  <c r="BC12" i="1"/>
  <c r="BC13" i="1"/>
  <c r="BB11" i="1"/>
  <c r="BB12" i="1"/>
  <c r="BB13" i="1"/>
  <c r="BA11" i="1"/>
  <c r="BA12" i="1"/>
  <c r="BA13" i="1"/>
  <c r="BC10" i="1"/>
  <c r="BB10" i="1"/>
  <c r="BA10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B23" i="1"/>
  <c r="B26" i="1"/>
  <c r="D26" i="1"/>
  <c r="AZ27" i="1" l="1"/>
  <c r="BA26" i="1"/>
  <c r="BA27" i="1" s="1"/>
  <c r="AR26" i="1"/>
  <c r="AS26" i="1"/>
  <c r="AT26" i="1"/>
  <c r="AO26" i="1"/>
  <c r="AO27" i="1" s="1"/>
  <c r="AP26" i="1"/>
  <c r="AQ26" i="1"/>
  <c r="AQ27" i="1" s="1"/>
  <c r="AH26" i="1"/>
  <c r="AH27" i="1" s="1"/>
  <c r="AG26" i="1"/>
  <c r="AF26" i="1"/>
  <c r="AF27" i="1" s="1"/>
  <c r="AE26" i="1"/>
  <c r="AE27" i="1" s="1"/>
  <c r="AD26" i="1"/>
  <c r="AC26" i="1"/>
  <c r="AC27" i="1" s="1"/>
  <c r="AM26" i="1"/>
  <c r="AA26" i="1"/>
  <c r="X26" i="1"/>
  <c r="I26" i="1"/>
  <c r="H26" i="1"/>
  <c r="AW26" i="1"/>
  <c r="AV26" i="1"/>
  <c r="AU26" i="1"/>
  <c r="Z26" i="1"/>
  <c r="S26" i="1"/>
  <c r="M26" i="1"/>
  <c r="C26" i="1"/>
  <c r="AN26" i="1"/>
  <c r="AN27" i="1" s="1"/>
  <c r="AL26" i="1"/>
  <c r="AL27" i="1" s="1"/>
  <c r="AK26" i="1"/>
  <c r="AK27" i="1" s="1"/>
  <c r="AJ26" i="1"/>
  <c r="AI26" i="1"/>
  <c r="AI27" i="1" s="1"/>
  <c r="AB26" i="1"/>
  <c r="Y26" i="1"/>
  <c r="W26" i="1"/>
  <c r="V26" i="1"/>
  <c r="U26" i="1"/>
  <c r="T26" i="1"/>
  <c r="R26" i="1"/>
  <c r="Q26" i="1"/>
  <c r="P26" i="1"/>
  <c r="O26" i="1"/>
  <c r="N26" i="1"/>
  <c r="L26" i="1"/>
  <c r="K26" i="1"/>
  <c r="J26" i="1"/>
  <c r="G26" i="1"/>
  <c r="F26" i="1"/>
  <c r="E26" i="1"/>
  <c r="W27" i="1" l="1"/>
  <c r="AG27" i="1"/>
  <c r="AR27" i="1"/>
  <c r="E27" i="1"/>
  <c r="AS27" i="1"/>
  <c r="AD27" i="1"/>
  <c r="AW27" i="1"/>
  <c r="AT27" i="1"/>
  <c r="AJ27" i="1"/>
  <c r="AU27" i="1"/>
  <c r="AV27" i="1"/>
  <c r="AP27" i="1"/>
  <c r="BB26" i="1"/>
  <c r="BB27" i="1" s="1"/>
  <c r="AM27" i="1"/>
  <c r="H27" i="1"/>
  <c r="S27" i="1"/>
  <c r="Z27" i="1"/>
  <c r="J27" i="1"/>
  <c r="BC26" i="1"/>
  <c r="BC27" i="1" s="1"/>
  <c r="U27" i="1"/>
  <c r="M27" i="1"/>
  <c r="F27" i="1"/>
  <c r="N27" i="1"/>
  <c r="V27" i="1"/>
  <c r="K27" i="1"/>
  <c r="AA27" i="1"/>
  <c r="R27" i="1"/>
  <c r="L27" i="1"/>
  <c r="T27" i="1"/>
  <c r="AB27" i="1"/>
  <c r="G27" i="1"/>
  <c r="O27" i="1"/>
  <c r="P27" i="1"/>
  <c r="X27" i="1"/>
  <c r="I27" i="1"/>
  <c r="Q27" i="1"/>
  <c r="Y27" i="1"/>
</calcChain>
</file>

<file path=xl/sharedStrings.xml><?xml version="1.0" encoding="utf-8"?>
<sst xmlns="http://schemas.openxmlformats.org/spreadsheetml/2006/main" count="223" uniqueCount="47">
  <si>
    <t>Evolução da medida Reestruturação e Reconversão da Vinha</t>
  </si>
  <si>
    <t>REGIÃO VITIVINÍCOLA</t>
  </si>
  <si>
    <t>EXERCÍCIO FINANCEIRO 2009</t>
  </si>
  <si>
    <t>EXERCÍCIO FINANCEIRO 2010</t>
  </si>
  <si>
    <t>EXERCÍCIO FINANCEIRO 2011</t>
  </si>
  <si>
    <t>EXERCÍCIO FINANCEIRO 2012</t>
  </si>
  <si>
    <t>EXERCÍCIO FINANCEIRO 2013</t>
  </si>
  <si>
    <t>EXERCÍCIO FINANCEIRO 2014</t>
  </si>
  <si>
    <t>EXERCÍCIO FINANCEIRO 2015</t>
  </si>
  <si>
    <t>EXERCÍCIO FINANCEIRO 2016</t>
  </si>
  <si>
    <t>EXERCÍCIO FINANCEIRO 2017</t>
  </si>
  <si>
    <t>EXERCÍCIO FINANCEIRO 2018</t>
  </si>
  <si>
    <t xml:space="preserve">EXERCÍCIO FINANCEIRO 2019 </t>
  </si>
  <si>
    <t>EXERCÍCIO FINANCEIRO 2020</t>
  </si>
  <si>
    <t>EXERCÍCIO FINANCEIRO 2021</t>
  </si>
  <si>
    <t>EXERCÍCIO FINANCEIRO 2022</t>
  </si>
  <si>
    <t xml:space="preserve">Nº </t>
  </si>
  <si>
    <t>Área
(ha)</t>
  </si>
  <si>
    <t>Montante
(€)</t>
  </si>
  <si>
    <t>(€)</t>
  </si>
  <si>
    <t xml:space="preserve"> Douro</t>
  </si>
  <si>
    <t>'---</t>
  </si>
  <si>
    <t xml:space="preserve"> Lisboa </t>
  </si>
  <si>
    <t xml:space="preserve"> Tejo</t>
  </si>
  <si>
    <t xml:space="preserve"> Península de Setúbal</t>
  </si>
  <si>
    <t xml:space="preserve"> Alentejo</t>
  </si>
  <si>
    <t xml:space="preserve"> Algarve</t>
  </si>
  <si>
    <t xml:space="preserve"> TOTAL CONTINENTE</t>
  </si>
  <si>
    <t xml:space="preserve"> TOTAL ILHAS</t>
  </si>
  <si>
    <t>TOTAL GERAL</t>
  </si>
  <si>
    <t>EXERCÍCIOS FINANCEIROS 2001 a 2008</t>
  </si>
  <si>
    <t>EXERCÍCIO FINANCEIRO 2023</t>
  </si>
  <si>
    <t>Verdes</t>
  </si>
  <si>
    <t>Bairrada</t>
  </si>
  <si>
    <t>Beira Interior</t>
  </si>
  <si>
    <t>Dão</t>
  </si>
  <si>
    <t>Távora-Varosa</t>
  </si>
  <si>
    <r>
      <t xml:space="preserve"> Trás-os-Montes </t>
    </r>
    <r>
      <rPr>
        <b/>
        <vertAlign val="superscript"/>
        <sz val="9"/>
        <color rgb="FF000000"/>
        <rFont val="Calibri"/>
        <family val="2"/>
        <scheme val="minor"/>
      </rPr>
      <t>(1)</t>
    </r>
  </si>
  <si>
    <r>
      <t xml:space="preserve"> Beiras </t>
    </r>
    <r>
      <rPr>
        <b/>
        <vertAlign val="superscript"/>
        <sz val="9"/>
        <color rgb="FF000000"/>
        <rFont val="Calibri"/>
        <family val="2"/>
        <scheme val="minor"/>
      </rPr>
      <t>(2)</t>
    </r>
  </si>
  <si>
    <r>
      <rPr>
        <vertAlign val="superscript"/>
        <sz val="7"/>
        <color theme="1"/>
        <rFont val="Calibri"/>
        <family val="2"/>
        <scheme val="minor"/>
      </rPr>
      <t>(1)</t>
    </r>
    <r>
      <rPr>
        <sz val="7"/>
        <color theme="1"/>
        <rFont val="Calibri"/>
        <family val="2"/>
        <scheme val="minor"/>
      </rPr>
      <t xml:space="preserve"> No período 2000 a 2008, TM está incluída na Região do Douro</t>
    </r>
  </si>
  <si>
    <t xml:space="preserve"> Madeira</t>
  </si>
  <si>
    <t xml:space="preserve"> Açores</t>
  </si>
  <si>
    <r>
      <rPr>
        <vertAlign val="superscript"/>
        <sz val="7"/>
        <color theme="1"/>
        <rFont val="Calibri"/>
        <family val="2"/>
        <scheme val="minor"/>
      </rPr>
      <t>(2)</t>
    </r>
    <r>
      <rPr>
        <sz val="7"/>
        <color theme="1"/>
        <rFont val="Calibri"/>
        <family val="2"/>
        <scheme val="minor"/>
      </rPr>
      <t xml:space="preserve"> Desde 2018 a informação referente às regiões vitivinícolas de Távora-Varosa, Bairrada, Beira Interior e Dão é disponibilizada de forma desagregada como informação adicional. A linha referente às Beiras continua a conter a informação destas regiões para toda a série apresentada.</t>
    </r>
  </si>
  <si>
    <t>EXERCÍCIO FINANCEIRO 2024</t>
  </si>
  <si>
    <t>TOTAL PAGO (2001 a 2024)</t>
  </si>
  <si>
    <r>
      <rPr>
        <sz val="7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 xml:space="preserve"> -3760,2</t>
    </r>
  </si>
  <si>
    <r>
      <rPr>
        <vertAlign val="superscript"/>
        <sz val="7"/>
        <color theme="1"/>
        <rFont val="Calibri"/>
        <family val="2"/>
        <scheme val="minor"/>
      </rPr>
      <t xml:space="preserve">(3) </t>
    </r>
    <r>
      <rPr>
        <sz val="7"/>
        <color theme="1"/>
        <rFont val="Calibri"/>
        <family val="2"/>
        <scheme val="minor"/>
      </rPr>
      <t>“Os valores apresentados reportam-se ao saldo pagamentos e devoluções que, no caso do Açores, foram em valor negativo.”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</si>
</sst>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vertAlign val="superscript"/>
      <sz val="7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5">
    <xf numFmtId="0" fontId="0" fillId="0" borderId="0" xfId="0"/>
    <xf numFmtId="0" fontId="4" fillId="0" borderId="2" xfId="1" applyFont="1" applyBorder="1" applyAlignment="1">
      <alignment vertical="center"/>
    </xf>
    <xf numFmtId="3" fontId="5" fillId="0" borderId="2" xfId="1" applyNumberFormat="1" applyFont="1" applyBorder="1"/>
    <xf numFmtId="4" fontId="5" fillId="0" borderId="2" xfId="1" applyNumberFormat="1" applyFont="1" applyBorder="1"/>
    <xf numFmtId="4" fontId="5" fillId="0" borderId="3" xfId="1" applyNumberFormat="1" applyFont="1" applyBorder="1"/>
    <xf numFmtId="0" fontId="6" fillId="0" borderId="2" xfId="1" applyFont="1" applyBorder="1" applyAlignment="1">
      <alignment horizontal="right" vertical="center"/>
    </xf>
    <xf numFmtId="4" fontId="6" fillId="0" borderId="2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4" fontId="8" fillId="0" borderId="2" xfId="2" applyNumberFormat="1" applyFont="1" applyBorder="1" applyAlignment="1">
      <alignment vertical="center" wrapText="1"/>
    </xf>
    <xf numFmtId="4" fontId="8" fillId="0" borderId="2" xfId="2" applyNumberFormat="1" applyFont="1" applyBorder="1" applyAlignment="1">
      <alignment vertical="center"/>
    </xf>
    <xf numFmtId="3" fontId="8" fillId="0" borderId="2" xfId="2" applyNumberFormat="1" applyFont="1" applyBorder="1" applyAlignment="1">
      <alignment vertical="center"/>
    </xf>
    <xf numFmtId="3" fontId="5" fillId="0" borderId="3" xfId="1" applyNumberFormat="1" applyFont="1" applyBorder="1"/>
    <xf numFmtId="0" fontId="3" fillId="2" borderId="2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vertical="center"/>
    </xf>
    <xf numFmtId="4" fontId="3" fillId="2" borderId="2" xfId="1" applyNumberFormat="1" applyFont="1" applyFill="1" applyBorder="1" applyAlignment="1">
      <alignment vertical="center"/>
    </xf>
    <xf numFmtId="3" fontId="0" fillId="0" borderId="0" xfId="0" applyNumberFormat="1"/>
    <xf numFmtId="0" fontId="10" fillId="4" borderId="0" xfId="0" applyFont="1" applyFill="1" applyAlignment="1">
      <alignment vertical="center"/>
    </xf>
    <xf numFmtId="0" fontId="0" fillId="0" borderId="8" xfId="0" applyBorder="1"/>
    <xf numFmtId="0" fontId="9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/>
    <xf numFmtId="0" fontId="1" fillId="0" borderId="0" xfId="0" applyFont="1"/>
    <xf numFmtId="0" fontId="17" fillId="0" borderId="0" xfId="0" applyFont="1"/>
    <xf numFmtId="3" fontId="17" fillId="0" borderId="0" xfId="0" applyNumberFormat="1" applyFont="1"/>
    <xf numFmtId="0" fontId="15" fillId="0" borderId="9" xfId="1" applyFont="1" applyBorder="1" applyAlignment="1">
      <alignment horizontal="left" vertical="center" indent="2"/>
    </xf>
    <xf numFmtId="0" fontId="15" fillId="0" borderId="10" xfId="1" applyFont="1" applyBorder="1" applyAlignment="1">
      <alignment horizontal="left" vertical="center" indent="2"/>
    </xf>
    <xf numFmtId="0" fontId="15" fillId="0" borderId="11" xfId="1" applyFont="1" applyBorder="1" applyAlignment="1">
      <alignment horizontal="left" vertical="center" indent="2"/>
    </xf>
    <xf numFmtId="3" fontId="16" fillId="0" borderId="12" xfId="1" applyNumberFormat="1" applyFont="1" applyBorder="1" applyAlignment="1">
      <alignment horizontal="center"/>
    </xf>
    <xf numFmtId="3" fontId="16" fillId="0" borderId="13" xfId="1" applyNumberFormat="1" applyFont="1" applyBorder="1" applyAlignment="1">
      <alignment horizontal="center"/>
    </xf>
    <xf numFmtId="3" fontId="16" fillId="0" borderId="13" xfId="2" applyNumberFormat="1" applyFont="1" applyBorder="1" applyAlignment="1">
      <alignment horizontal="right" vertical="center"/>
    </xf>
    <xf numFmtId="4" fontId="16" fillId="0" borderId="13" xfId="2" applyNumberFormat="1" applyFont="1" applyBorder="1" applyAlignment="1">
      <alignment horizontal="right" vertical="center"/>
    </xf>
    <xf numFmtId="3" fontId="16" fillId="0" borderId="13" xfId="2" applyNumberFormat="1" applyFont="1" applyBorder="1" applyAlignment="1">
      <alignment vertical="center"/>
    </xf>
    <xf numFmtId="4" fontId="16" fillId="0" borderId="13" xfId="2" applyNumberFormat="1" applyFont="1" applyBorder="1" applyAlignment="1">
      <alignment vertical="center"/>
    </xf>
    <xf numFmtId="3" fontId="16" fillId="0" borderId="15" xfId="1" applyNumberFormat="1" applyFont="1" applyBorder="1" applyAlignment="1">
      <alignment horizontal="center"/>
    </xf>
    <xf numFmtId="3" fontId="16" fillId="0" borderId="16" xfId="1" applyNumberFormat="1" applyFont="1" applyBorder="1" applyAlignment="1">
      <alignment horizontal="center"/>
    </xf>
    <xf numFmtId="3" fontId="16" fillId="0" borderId="16" xfId="2" applyNumberFormat="1" applyFont="1" applyBorder="1" applyAlignment="1">
      <alignment vertical="center"/>
    </xf>
    <xf numFmtId="4" fontId="16" fillId="0" borderId="16" xfId="2" applyNumberFormat="1" applyFont="1" applyBorder="1" applyAlignment="1">
      <alignment vertical="center"/>
    </xf>
    <xf numFmtId="3" fontId="16" fillId="0" borderId="17" xfId="1" applyNumberFormat="1" applyFont="1" applyBorder="1" applyAlignment="1">
      <alignment horizontal="center"/>
    </xf>
    <xf numFmtId="3" fontId="16" fillId="0" borderId="18" xfId="1" applyNumberFormat="1" applyFont="1" applyBorder="1" applyAlignment="1">
      <alignment horizontal="center"/>
    </xf>
    <xf numFmtId="3" fontId="16" fillId="0" borderId="18" xfId="2" applyNumberFormat="1" applyFont="1" applyBorder="1" applyAlignment="1">
      <alignment vertical="center"/>
    </xf>
    <xf numFmtId="4" fontId="16" fillId="0" borderId="18" xfId="2" applyNumberFormat="1" applyFont="1" applyBorder="1" applyAlignment="1">
      <alignment vertical="center"/>
    </xf>
    <xf numFmtId="0" fontId="3" fillId="5" borderId="2" xfId="1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vertical="center"/>
    </xf>
    <xf numFmtId="4" fontId="3" fillId="5" borderId="2" xfId="1" applyNumberFormat="1" applyFont="1" applyFill="1" applyBorder="1" applyAlignment="1">
      <alignment vertical="center"/>
    </xf>
    <xf numFmtId="3" fontId="16" fillId="7" borderId="13" xfId="2" applyNumberFormat="1" applyFont="1" applyFill="1" applyBorder="1" applyAlignment="1">
      <alignment vertical="center"/>
    </xf>
    <xf numFmtId="3" fontId="16" fillId="7" borderId="14" xfId="2" applyNumberFormat="1" applyFont="1" applyFill="1" applyBorder="1" applyAlignment="1">
      <alignment vertical="center"/>
    </xf>
    <xf numFmtId="3" fontId="18" fillId="6" borderId="2" xfId="2" applyNumberFormat="1" applyFont="1" applyFill="1" applyBorder="1" applyAlignment="1">
      <alignment vertical="center"/>
    </xf>
    <xf numFmtId="3" fontId="3" fillId="6" borderId="2" xfId="1" applyNumberFormat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" fontId="3" fillId="3" borderId="2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18" fillId="5" borderId="2" xfId="2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6" xfId="2" xr:uid="{E08EC3B8-A70F-4111-8A8D-17137A2B81F3}"/>
    <cellStyle name="Normal 9" xfId="1" xr:uid="{9F329D70-720B-4D0A-8F60-1E141072E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187628</xdr:rowOff>
    </xdr:from>
    <xdr:to>
      <xdr:col>1</xdr:col>
      <xdr:colOff>19050</xdr:colOff>
      <xdr:row>4</xdr:row>
      <xdr:rowOff>128693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FB05C4-768B-AFA3-915F-A34FD3398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7628"/>
          <a:ext cx="1638300" cy="684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8F39-AF3D-4A74-89A2-E5CB1DE2D15F}">
  <dimension ref="A2:BZ30"/>
  <sheetViews>
    <sheetView showGridLines="0" tabSelected="1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E32" sqref="E32"/>
    </sheetView>
  </sheetViews>
  <sheetFormatPr defaultRowHeight="14.4" x14ac:dyDescent="0.3"/>
  <cols>
    <col min="1" max="1" width="25.33203125" customWidth="1"/>
    <col min="2" max="2" width="9" customWidth="1"/>
    <col min="3" max="3" width="10.5546875" customWidth="1"/>
    <col min="4" max="4" width="12.6640625" customWidth="1"/>
    <col min="7" max="7" width="11.44140625" customWidth="1"/>
    <col min="10" max="10" width="11" customWidth="1"/>
    <col min="13" max="13" width="11" customWidth="1"/>
    <col min="16" max="16" width="11.33203125" customWidth="1"/>
    <col min="19" max="19" width="11.5546875" customWidth="1"/>
    <col min="22" max="22" width="10.88671875" customWidth="1"/>
    <col min="25" max="25" width="11.33203125" customWidth="1"/>
    <col min="28" max="28" width="11.33203125" customWidth="1"/>
    <col min="31" max="31" width="11.33203125" customWidth="1"/>
    <col min="34" max="34" width="11.33203125" customWidth="1"/>
    <col min="37" max="37" width="11" customWidth="1"/>
    <col min="40" max="40" width="11.44140625" customWidth="1"/>
    <col min="43" max="43" width="11" customWidth="1"/>
    <col min="46" max="46" width="12.6640625" customWidth="1"/>
    <col min="47" max="47" width="8.5546875" customWidth="1"/>
    <col min="48" max="48" width="9.33203125" customWidth="1"/>
    <col min="49" max="49" width="12.6640625" customWidth="1"/>
    <col min="50" max="50" width="8.5546875" customWidth="1"/>
    <col min="51" max="51" width="9.33203125" customWidth="1"/>
    <col min="52" max="52" width="12.6640625" customWidth="1"/>
    <col min="55" max="55" width="11" customWidth="1"/>
    <col min="56" max="56" width="10.88671875" bestFit="1" customWidth="1"/>
    <col min="58" max="58" width="12.5546875" customWidth="1"/>
  </cols>
  <sheetData>
    <row r="2" spans="1:78" x14ac:dyDescent="0.3"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</row>
    <row r="3" spans="1:78" s="16" customFormat="1" ht="14.4" customHeight="1" x14ac:dyDescent="0.3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</row>
    <row r="4" spans="1:78" s="16" customFormat="1" ht="14.4" customHeigh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</row>
    <row r="5" spans="1:78" ht="14.4" customHeight="1" x14ac:dyDescent="0.3"/>
    <row r="6" spans="1:78" ht="18" customHeight="1" x14ac:dyDescent="0.3"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78" ht="21" customHeight="1" x14ac:dyDescent="0.3">
      <c r="A7" s="59" t="s">
        <v>1</v>
      </c>
      <c r="B7" s="48" t="s">
        <v>30</v>
      </c>
      <c r="C7" s="49"/>
      <c r="D7" s="50"/>
      <c r="E7" s="62" t="s">
        <v>2</v>
      </c>
      <c r="F7" s="62"/>
      <c r="G7" s="62"/>
      <c r="H7" s="62" t="s">
        <v>3</v>
      </c>
      <c r="I7" s="62"/>
      <c r="J7" s="62"/>
      <c r="K7" s="62" t="s">
        <v>4</v>
      </c>
      <c r="L7" s="62"/>
      <c r="M7" s="62"/>
      <c r="N7" s="62" t="s">
        <v>5</v>
      </c>
      <c r="O7" s="62"/>
      <c r="P7" s="62"/>
      <c r="Q7" s="48" t="s">
        <v>6</v>
      </c>
      <c r="R7" s="49"/>
      <c r="S7" s="50"/>
      <c r="T7" s="48" t="s">
        <v>7</v>
      </c>
      <c r="U7" s="49"/>
      <c r="V7" s="50"/>
      <c r="W7" s="48" t="s">
        <v>8</v>
      </c>
      <c r="X7" s="49"/>
      <c r="Y7" s="50"/>
      <c r="Z7" s="48" t="s">
        <v>9</v>
      </c>
      <c r="AA7" s="49"/>
      <c r="AB7" s="50"/>
      <c r="AC7" s="48" t="s">
        <v>10</v>
      </c>
      <c r="AD7" s="49"/>
      <c r="AE7" s="50"/>
      <c r="AF7" s="48" t="s">
        <v>11</v>
      </c>
      <c r="AG7" s="49"/>
      <c r="AH7" s="50"/>
      <c r="AI7" s="48" t="s">
        <v>12</v>
      </c>
      <c r="AJ7" s="49"/>
      <c r="AK7" s="50"/>
      <c r="AL7" s="48" t="s">
        <v>13</v>
      </c>
      <c r="AM7" s="49"/>
      <c r="AN7" s="50"/>
      <c r="AO7" s="48" t="s">
        <v>14</v>
      </c>
      <c r="AP7" s="49"/>
      <c r="AQ7" s="50"/>
      <c r="AR7" s="48" t="s">
        <v>15</v>
      </c>
      <c r="AS7" s="49"/>
      <c r="AT7" s="50"/>
      <c r="AU7" s="48" t="s">
        <v>31</v>
      </c>
      <c r="AV7" s="49"/>
      <c r="AW7" s="50"/>
      <c r="AX7" s="48" t="s">
        <v>43</v>
      </c>
      <c r="AY7" s="49"/>
      <c r="AZ7" s="50"/>
      <c r="BA7" s="58" t="s">
        <v>44</v>
      </c>
      <c r="BB7" s="58"/>
      <c r="BC7" s="58"/>
    </row>
    <row r="8" spans="1:78" ht="14.4" customHeight="1" x14ac:dyDescent="0.3">
      <c r="A8" s="60"/>
      <c r="B8" s="57" t="s">
        <v>16</v>
      </c>
      <c r="C8" s="56" t="s">
        <v>17</v>
      </c>
      <c r="D8" s="57" t="s">
        <v>18</v>
      </c>
      <c r="E8" s="57" t="s">
        <v>16</v>
      </c>
      <c r="F8" s="56" t="s">
        <v>17</v>
      </c>
      <c r="G8" s="57" t="s">
        <v>18</v>
      </c>
      <c r="H8" s="57" t="s">
        <v>16</v>
      </c>
      <c r="I8" s="56" t="s">
        <v>17</v>
      </c>
      <c r="J8" s="57" t="s">
        <v>18</v>
      </c>
      <c r="K8" s="57" t="s">
        <v>16</v>
      </c>
      <c r="L8" s="56" t="s">
        <v>17</v>
      </c>
      <c r="M8" s="57" t="s">
        <v>18</v>
      </c>
      <c r="N8" s="57" t="s">
        <v>16</v>
      </c>
      <c r="O8" s="56" t="s">
        <v>17</v>
      </c>
      <c r="P8" s="57" t="s">
        <v>18</v>
      </c>
      <c r="Q8" s="57" t="s">
        <v>16</v>
      </c>
      <c r="R8" s="56" t="s">
        <v>17</v>
      </c>
      <c r="S8" s="57" t="s">
        <v>18</v>
      </c>
      <c r="T8" s="57" t="s">
        <v>16</v>
      </c>
      <c r="U8" s="56" t="s">
        <v>17</v>
      </c>
      <c r="V8" s="57" t="s">
        <v>18</v>
      </c>
      <c r="W8" s="57" t="s">
        <v>16</v>
      </c>
      <c r="X8" s="56" t="s">
        <v>17</v>
      </c>
      <c r="Y8" s="57" t="s">
        <v>18</v>
      </c>
      <c r="Z8" s="57" t="s">
        <v>16</v>
      </c>
      <c r="AA8" s="56" t="s">
        <v>17</v>
      </c>
      <c r="AB8" s="57" t="s">
        <v>18</v>
      </c>
      <c r="AC8" s="51" t="s">
        <v>16</v>
      </c>
      <c r="AD8" s="51" t="s">
        <v>17</v>
      </c>
      <c r="AE8" s="51" t="s">
        <v>18</v>
      </c>
      <c r="AF8" s="51" t="s">
        <v>16</v>
      </c>
      <c r="AG8" s="51" t="s">
        <v>17</v>
      </c>
      <c r="AH8" s="51" t="s">
        <v>18</v>
      </c>
      <c r="AI8" s="51" t="s">
        <v>16</v>
      </c>
      <c r="AJ8" s="51" t="s">
        <v>17</v>
      </c>
      <c r="AK8" s="51" t="s">
        <v>18</v>
      </c>
      <c r="AL8" s="51" t="s">
        <v>16</v>
      </c>
      <c r="AM8" s="51" t="s">
        <v>17</v>
      </c>
      <c r="AN8" s="51" t="s">
        <v>18</v>
      </c>
      <c r="AO8" s="51" t="s">
        <v>16</v>
      </c>
      <c r="AP8" s="51" t="s">
        <v>17</v>
      </c>
      <c r="AQ8" s="51" t="s">
        <v>18</v>
      </c>
      <c r="AR8" s="51" t="s">
        <v>16</v>
      </c>
      <c r="AS8" s="51" t="s">
        <v>17</v>
      </c>
      <c r="AT8" s="51" t="s">
        <v>18</v>
      </c>
      <c r="AU8" s="51" t="s">
        <v>16</v>
      </c>
      <c r="AV8" s="51" t="s">
        <v>17</v>
      </c>
      <c r="AW8" s="51" t="s">
        <v>18</v>
      </c>
      <c r="AX8" s="51" t="s">
        <v>16</v>
      </c>
      <c r="AY8" s="51" t="s">
        <v>17</v>
      </c>
      <c r="AZ8" s="51" t="s">
        <v>18</v>
      </c>
      <c r="BA8" s="54" t="s">
        <v>16</v>
      </c>
      <c r="BB8" s="55" t="s">
        <v>17</v>
      </c>
      <c r="BC8" s="54" t="s">
        <v>18</v>
      </c>
    </row>
    <row r="9" spans="1:78" x14ac:dyDescent="0.3">
      <c r="A9" s="61"/>
      <c r="B9" s="57"/>
      <c r="C9" s="56"/>
      <c r="D9" s="57"/>
      <c r="E9" s="57"/>
      <c r="F9" s="56"/>
      <c r="G9" s="57"/>
      <c r="H9" s="57"/>
      <c r="I9" s="56"/>
      <c r="J9" s="57"/>
      <c r="K9" s="57"/>
      <c r="L9" s="56"/>
      <c r="M9" s="57"/>
      <c r="N9" s="57"/>
      <c r="O9" s="56"/>
      <c r="P9" s="57"/>
      <c r="Q9" s="57"/>
      <c r="R9" s="56"/>
      <c r="S9" s="57"/>
      <c r="T9" s="57"/>
      <c r="U9" s="56"/>
      <c r="V9" s="57"/>
      <c r="W9" s="57"/>
      <c r="X9" s="56"/>
      <c r="Y9" s="57"/>
      <c r="Z9" s="57"/>
      <c r="AA9" s="56"/>
      <c r="AB9" s="57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4"/>
      <c r="BB9" s="55"/>
      <c r="BC9" s="54" t="s">
        <v>19</v>
      </c>
    </row>
    <row r="10" spans="1:78" x14ac:dyDescent="0.3">
      <c r="A10" s="1" t="s">
        <v>32</v>
      </c>
      <c r="B10" s="2">
        <v>1665</v>
      </c>
      <c r="C10" s="3">
        <v>2440.1996999999997</v>
      </c>
      <c r="D10" s="3">
        <v>23476605.99433</v>
      </c>
      <c r="E10" s="2">
        <v>309</v>
      </c>
      <c r="F10" s="3">
        <v>398.82</v>
      </c>
      <c r="G10" s="3">
        <v>4076857.31</v>
      </c>
      <c r="H10" s="2">
        <v>800</v>
      </c>
      <c r="I10" s="4">
        <v>939.68</v>
      </c>
      <c r="J10" s="3">
        <v>8796359.3800000008</v>
      </c>
      <c r="K10" s="5">
        <v>776</v>
      </c>
      <c r="L10" s="5">
        <v>876.72</v>
      </c>
      <c r="M10" s="6">
        <v>8037856.0999999996</v>
      </c>
      <c r="N10" s="7">
        <v>738</v>
      </c>
      <c r="O10" s="6">
        <v>872.06</v>
      </c>
      <c r="P10" s="6">
        <v>9312240.9000000004</v>
      </c>
      <c r="Q10" s="7">
        <v>671</v>
      </c>
      <c r="R10" s="6">
        <v>743.14</v>
      </c>
      <c r="S10" s="6">
        <v>9079964.3800000008</v>
      </c>
      <c r="T10" s="7">
        <v>625</v>
      </c>
      <c r="U10" s="6">
        <v>786.09</v>
      </c>
      <c r="V10" s="6">
        <v>8404698.1400000006</v>
      </c>
      <c r="W10" s="7">
        <v>677</v>
      </c>
      <c r="X10" s="6">
        <v>735.9</v>
      </c>
      <c r="Y10" s="6">
        <v>8282763.1699999999</v>
      </c>
      <c r="Z10" s="7">
        <v>757</v>
      </c>
      <c r="AA10" s="8">
        <v>748.18269999999995</v>
      </c>
      <c r="AB10" s="9">
        <v>8536471.8499999903</v>
      </c>
      <c r="AC10" s="10">
        <v>965</v>
      </c>
      <c r="AD10" s="10">
        <v>924.27430000000027</v>
      </c>
      <c r="AE10" s="9">
        <v>8763154</v>
      </c>
      <c r="AF10" s="10">
        <v>579</v>
      </c>
      <c r="AG10" s="9">
        <v>715.3</v>
      </c>
      <c r="AH10" s="9">
        <v>7719383.5999999996</v>
      </c>
      <c r="AI10" s="10">
        <v>990</v>
      </c>
      <c r="AJ10" s="9">
        <v>1171.2</v>
      </c>
      <c r="AK10" s="9">
        <v>10919673.200000001</v>
      </c>
      <c r="AL10" s="10">
        <v>410</v>
      </c>
      <c r="AM10" s="9">
        <v>493.21109999999999</v>
      </c>
      <c r="AN10" s="9">
        <v>3972949.29</v>
      </c>
      <c r="AO10" s="10">
        <v>715</v>
      </c>
      <c r="AP10" s="9">
        <v>717.5104</v>
      </c>
      <c r="AQ10" s="9">
        <v>7548306.0499999998</v>
      </c>
      <c r="AR10" s="10">
        <v>814</v>
      </c>
      <c r="AS10" s="9">
        <v>837.53599999999994</v>
      </c>
      <c r="AT10" s="9">
        <v>7559864.7300000004</v>
      </c>
      <c r="AU10" s="10">
        <v>445</v>
      </c>
      <c r="AV10" s="9">
        <v>450.0301</v>
      </c>
      <c r="AW10" s="9">
        <v>3443871.63</v>
      </c>
      <c r="AX10" s="10">
        <v>395</v>
      </c>
      <c r="AY10" s="9">
        <v>382.04</v>
      </c>
      <c r="AZ10" s="9">
        <v>4051575.25</v>
      </c>
      <c r="BA10" s="46">
        <f>B10+E10+H10+K10+N10+Q10+T10+W10+Z10+AC10+AF10+AI10+AL10+AO10+AR10+AU10+AX10</f>
        <v>12331</v>
      </c>
      <c r="BB10" s="46">
        <f>C10+F10+I10+L10+O10+R10+U10+X10+AA10+AD10+AG10+AJ10+AM10+AP10+AS10+AV10+AY10</f>
        <v>14231.894300000002</v>
      </c>
      <c r="BC10" s="46">
        <f>D10+G10+J10+M10+P10+S10+V10+Y10+AB10+AE10+AH10+AK10+AN10+AQ10+AT10+AW10+AZ10</f>
        <v>141982594.97432998</v>
      </c>
    </row>
    <row r="11" spans="1:78" x14ac:dyDescent="0.3">
      <c r="A11" s="1" t="s">
        <v>37</v>
      </c>
      <c r="B11" s="2"/>
      <c r="C11" s="3"/>
      <c r="D11" s="3"/>
      <c r="E11" s="2">
        <v>19</v>
      </c>
      <c r="F11" s="3">
        <v>20</v>
      </c>
      <c r="G11" s="3">
        <v>217671.5</v>
      </c>
      <c r="H11" s="2">
        <v>78</v>
      </c>
      <c r="I11" s="4">
        <v>97.51</v>
      </c>
      <c r="J11" s="3">
        <v>900975.56</v>
      </c>
      <c r="K11" s="5">
        <v>140</v>
      </c>
      <c r="L11" s="5">
        <v>180.37</v>
      </c>
      <c r="M11" s="6">
        <v>1492404.47</v>
      </c>
      <c r="N11" s="7">
        <v>90</v>
      </c>
      <c r="O11" s="6">
        <v>105.13</v>
      </c>
      <c r="P11" s="6">
        <v>1012423.77</v>
      </c>
      <c r="Q11" s="7">
        <v>100</v>
      </c>
      <c r="R11" s="6">
        <v>118.98</v>
      </c>
      <c r="S11" s="6">
        <v>1246765.02</v>
      </c>
      <c r="T11" s="7">
        <v>175</v>
      </c>
      <c r="U11" s="6">
        <v>219.45</v>
      </c>
      <c r="V11" s="6">
        <v>2271278.67</v>
      </c>
      <c r="W11" s="7">
        <v>128</v>
      </c>
      <c r="X11" s="6">
        <v>148.47</v>
      </c>
      <c r="Y11" s="6">
        <v>1640957.49</v>
      </c>
      <c r="Z11" s="7">
        <v>76</v>
      </c>
      <c r="AA11" s="8">
        <v>104.8296</v>
      </c>
      <c r="AB11" s="9">
        <v>1096293.6000000001</v>
      </c>
      <c r="AC11" s="10">
        <v>112</v>
      </c>
      <c r="AD11" s="10">
        <v>123.00870000000002</v>
      </c>
      <c r="AE11" s="9">
        <v>1143882</v>
      </c>
      <c r="AF11" s="10">
        <v>81</v>
      </c>
      <c r="AG11" s="9">
        <v>103.30929999999999</v>
      </c>
      <c r="AH11" s="9">
        <v>949543.69</v>
      </c>
      <c r="AI11" s="10">
        <v>75</v>
      </c>
      <c r="AJ11" s="9">
        <v>78.5</v>
      </c>
      <c r="AK11" s="9">
        <v>609937.89</v>
      </c>
      <c r="AL11" s="10">
        <v>42</v>
      </c>
      <c r="AM11" s="9">
        <v>36.685000000000002</v>
      </c>
      <c r="AN11" s="9">
        <v>288339.3</v>
      </c>
      <c r="AO11" s="10">
        <v>17</v>
      </c>
      <c r="AP11" s="9">
        <v>17.621199999999998</v>
      </c>
      <c r="AQ11" s="9">
        <v>153106.4</v>
      </c>
      <c r="AR11" s="10">
        <v>60</v>
      </c>
      <c r="AS11" s="9">
        <v>74.292699999999996</v>
      </c>
      <c r="AT11" s="9">
        <v>542218.79</v>
      </c>
      <c r="AU11" s="10">
        <v>30</v>
      </c>
      <c r="AV11" s="9">
        <v>20.172699999999999</v>
      </c>
      <c r="AW11" s="9">
        <v>146555.94</v>
      </c>
      <c r="AX11" s="10">
        <v>18</v>
      </c>
      <c r="AY11" s="9">
        <v>14.19</v>
      </c>
      <c r="AZ11" s="9">
        <v>136815.26999999999</v>
      </c>
      <c r="BA11" s="46">
        <f t="shared" ref="BA11:BA13" si="0">B11+E11+H11+K11+N11+Q11+T11+W11+Z11+AC11+AF11+AI11+AL11+AO11+AR11+AU11+AX11</f>
        <v>1241</v>
      </c>
      <c r="BB11" s="46">
        <f t="shared" ref="BB11:BB13" si="1">C11+F11+I11+L11+O11+R11+U11+X11+AA11+AD11+AG11+AJ11+AM11+AP11+AS11+AV11+AY11</f>
        <v>1462.5192000000002</v>
      </c>
      <c r="BC11" s="46">
        <f t="shared" ref="BC11:BC13" si="2">D11+G11+J11+M11+P11+S11+V11+Y11+AB11+AE11+AH11+AK11+AN11+AQ11+AT11+AW11+AZ11</f>
        <v>13849169.360000001</v>
      </c>
    </row>
    <row r="12" spans="1:78" x14ac:dyDescent="0.3">
      <c r="A12" s="1" t="s">
        <v>20</v>
      </c>
      <c r="B12" s="2">
        <v>3441</v>
      </c>
      <c r="C12" s="3">
        <v>8942.5838000000003</v>
      </c>
      <c r="D12" s="3">
        <v>91529174.383910015</v>
      </c>
      <c r="E12" s="2">
        <v>509</v>
      </c>
      <c r="F12" s="3">
        <v>773.86</v>
      </c>
      <c r="G12" s="3">
        <v>11077259.26</v>
      </c>
      <c r="H12" s="2">
        <v>724</v>
      </c>
      <c r="I12" s="11">
        <v>1196.28</v>
      </c>
      <c r="J12" s="3">
        <v>17343176.439999998</v>
      </c>
      <c r="K12" s="5">
        <v>885</v>
      </c>
      <c r="L12" s="7">
        <v>1250</v>
      </c>
      <c r="M12" s="6">
        <v>18331053.02</v>
      </c>
      <c r="N12" s="7">
        <v>1206</v>
      </c>
      <c r="O12" s="6">
        <v>1462.27</v>
      </c>
      <c r="P12" s="6">
        <v>20219985.940000001</v>
      </c>
      <c r="Q12" s="7">
        <v>1136</v>
      </c>
      <c r="R12" s="6">
        <v>1405.62</v>
      </c>
      <c r="S12" s="6">
        <v>21618900.57</v>
      </c>
      <c r="T12" s="7">
        <v>1272</v>
      </c>
      <c r="U12" s="6">
        <v>1747.69</v>
      </c>
      <c r="V12" s="6">
        <v>23712489.600000001</v>
      </c>
      <c r="W12" s="7">
        <v>1119</v>
      </c>
      <c r="X12" s="6">
        <v>1232.52</v>
      </c>
      <c r="Y12" s="6">
        <v>20282823.48</v>
      </c>
      <c r="Z12" s="7">
        <v>1030</v>
      </c>
      <c r="AA12" s="8">
        <v>1157.2891</v>
      </c>
      <c r="AB12" s="9">
        <v>18972879.760000002</v>
      </c>
      <c r="AC12" s="10">
        <v>1253</v>
      </c>
      <c r="AD12" s="10">
        <v>1474.6822000000009</v>
      </c>
      <c r="AE12" s="9">
        <v>20555270</v>
      </c>
      <c r="AF12" s="10">
        <v>713</v>
      </c>
      <c r="AG12" s="9">
        <v>1429.8554999999999</v>
      </c>
      <c r="AH12" s="9">
        <v>20094423.859999999</v>
      </c>
      <c r="AI12" s="10">
        <v>1484</v>
      </c>
      <c r="AJ12" s="9">
        <v>1815</v>
      </c>
      <c r="AK12" s="9">
        <v>25241198.460000008</v>
      </c>
      <c r="AL12" s="10">
        <v>800</v>
      </c>
      <c r="AM12" s="9">
        <v>1433.5898999999999</v>
      </c>
      <c r="AN12" s="9">
        <v>15724782.08</v>
      </c>
      <c r="AO12" s="10">
        <v>960</v>
      </c>
      <c r="AP12" s="9">
        <v>1154.6068</v>
      </c>
      <c r="AQ12" s="9">
        <v>16775241.890000001</v>
      </c>
      <c r="AR12" s="10">
        <v>1254</v>
      </c>
      <c r="AS12" s="9">
        <v>1715.2965000000002</v>
      </c>
      <c r="AT12" s="9">
        <v>23221029.470000003</v>
      </c>
      <c r="AU12" s="10">
        <v>828</v>
      </c>
      <c r="AV12" s="9">
        <v>948.76859999999999</v>
      </c>
      <c r="AW12" s="9">
        <v>11431857.49</v>
      </c>
      <c r="AX12" s="10">
        <v>901</v>
      </c>
      <c r="AY12" s="9">
        <v>1319.82</v>
      </c>
      <c r="AZ12" s="9">
        <v>18680410.199999999</v>
      </c>
      <c r="BA12" s="46">
        <f t="shared" si="0"/>
        <v>19515</v>
      </c>
      <c r="BB12" s="46">
        <f t="shared" si="1"/>
        <v>30459.732400000001</v>
      </c>
      <c r="BC12" s="46">
        <f t="shared" si="2"/>
        <v>394811955.90391004</v>
      </c>
    </row>
    <row r="13" spans="1:78" x14ac:dyDescent="0.3">
      <c r="A13" s="1" t="s">
        <v>38</v>
      </c>
      <c r="B13" s="2">
        <v>2104</v>
      </c>
      <c r="C13" s="3">
        <v>3938.5344</v>
      </c>
      <c r="D13" s="3">
        <v>33474802.673590008</v>
      </c>
      <c r="E13" s="2">
        <v>104</v>
      </c>
      <c r="F13" s="3">
        <v>118.8</v>
      </c>
      <c r="G13" s="3">
        <v>1421093.16</v>
      </c>
      <c r="H13" s="2">
        <v>104</v>
      </c>
      <c r="I13" s="4">
        <v>223.81</v>
      </c>
      <c r="J13" s="3">
        <v>1903169.84</v>
      </c>
      <c r="K13" s="5">
        <v>180</v>
      </c>
      <c r="L13" s="5">
        <v>221.53</v>
      </c>
      <c r="M13" s="7">
        <v>1590337.05</v>
      </c>
      <c r="N13" s="7">
        <v>325</v>
      </c>
      <c r="O13" s="6">
        <v>439.76</v>
      </c>
      <c r="P13" s="6">
        <v>4258984.78</v>
      </c>
      <c r="Q13" s="7">
        <v>215</v>
      </c>
      <c r="R13" s="6">
        <v>275.45</v>
      </c>
      <c r="S13" s="6">
        <v>2499542.2400000002</v>
      </c>
      <c r="T13" s="7">
        <v>304</v>
      </c>
      <c r="U13" s="6">
        <v>389.6</v>
      </c>
      <c r="V13" s="6">
        <v>3752946.43</v>
      </c>
      <c r="W13" s="7">
        <v>221</v>
      </c>
      <c r="X13" s="6">
        <v>253.76</v>
      </c>
      <c r="Y13" s="6">
        <v>2436097.38</v>
      </c>
      <c r="Z13" s="7">
        <v>267</v>
      </c>
      <c r="AA13" s="8">
        <v>297.9991</v>
      </c>
      <c r="AB13" s="9">
        <v>2748436.55</v>
      </c>
      <c r="AC13" s="10">
        <v>278</v>
      </c>
      <c r="AD13" s="10">
        <v>362.9777000000002</v>
      </c>
      <c r="AE13" s="9">
        <v>2554309</v>
      </c>
      <c r="AF13" s="10">
        <v>120</v>
      </c>
      <c r="AG13" s="10">
        <v>166.54859999999999</v>
      </c>
      <c r="AH13" s="10">
        <v>1314592.3899999999</v>
      </c>
      <c r="AI13" s="10">
        <v>206</v>
      </c>
      <c r="AJ13" s="10">
        <v>286.18739999999997</v>
      </c>
      <c r="AK13" s="10">
        <v>1874235.3900000001</v>
      </c>
      <c r="AL13" s="10">
        <v>129</v>
      </c>
      <c r="AM13" s="10">
        <v>207.75110000000001</v>
      </c>
      <c r="AN13" s="10">
        <v>1314635.56</v>
      </c>
      <c r="AO13" s="10">
        <v>158</v>
      </c>
      <c r="AP13" s="10">
        <v>211.40439999999998</v>
      </c>
      <c r="AQ13" s="10">
        <v>1543172.05</v>
      </c>
      <c r="AR13" s="10">
        <v>269</v>
      </c>
      <c r="AS13" s="10">
        <v>418.28049999999996</v>
      </c>
      <c r="AT13" s="10">
        <v>2793774.14</v>
      </c>
      <c r="AU13" s="10">
        <v>188</v>
      </c>
      <c r="AV13" s="10">
        <v>277.89829999999995</v>
      </c>
      <c r="AW13" s="10">
        <v>1671759.23</v>
      </c>
      <c r="AX13" s="28" t="s">
        <v>21</v>
      </c>
      <c r="AY13" s="28" t="s">
        <v>21</v>
      </c>
      <c r="AZ13" s="28" t="s">
        <v>21</v>
      </c>
      <c r="BA13" s="46" t="e">
        <f t="shared" si="0"/>
        <v>#VALUE!</v>
      </c>
      <c r="BB13" s="46" t="e">
        <f t="shared" si="1"/>
        <v>#VALUE!</v>
      </c>
      <c r="BC13" s="46" t="e">
        <f t="shared" si="2"/>
        <v>#VALUE!</v>
      </c>
    </row>
    <row r="14" spans="1:78" s="22" customFormat="1" x14ac:dyDescent="0.3">
      <c r="A14" s="24" t="s">
        <v>36</v>
      </c>
      <c r="B14" s="27" t="s">
        <v>21</v>
      </c>
      <c r="C14" s="28" t="s">
        <v>21</v>
      </c>
      <c r="D14" s="28" t="s">
        <v>21</v>
      </c>
      <c r="E14" s="28" t="s">
        <v>21</v>
      </c>
      <c r="F14" s="28" t="s">
        <v>21</v>
      </c>
      <c r="G14" s="28" t="s">
        <v>21</v>
      </c>
      <c r="H14" s="28" t="s">
        <v>21</v>
      </c>
      <c r="I14" s="28" t="s">
        <v>21</v>
      </c>
      <c r="J14" s="28" t="s">
        <v>21</v>
      </c>
      <c r="K14" s="28" t="s">
        <v>21</v>
      </c>
      <c r="L14" s="28" t="s">
        <v>21</v>
      </c>
      <c r="M14" s="28" t="s">
        <v>21</v>
      </c>
      <c r="N14" s="28" t="s">
        <v>21</v>
      </c>
      <c r="O14" s="28" t="s">
        <v>21</v>
      </c>
      <c r="P14" s="28" t="s">
        <v>21</v>
      </c>
      <c r="Q14" s="28" t="s">
        <v>21</v>
      </c>
      <c r="R14" s="28" t="s">
        <v>21</v>
      </c>
      <c r="S14" s="28" t="s">
        <v>21</v>
      </c>
      <c r="T14" s="28" t="s">
        <v>21</v>
      </c>
      <c r="U14" s="28" t="s">
        <v>21</v>
      </c>
      <c r="V14" s="28" t="s">
        <v>21</v>
      </c>
      <c r="W14" s="28" t="s">
        <v>21</v>
      </c>
      <c r="X14" s="28" t="s">
        <v>21</v>
      </c>
      <c r="Y14" s="28" t="s">
        <v>21</v>
      </c>
      <c r="Z14" s="28" t="s">
        <v>21</v>
      </c>
      <c r="AA14" s="28" t="s">
        <v>21</v>
      </c>
      <c r="AB14" s="28" t="s">
        <v>21</v>
      </c>
      <c r="AC14" s="28" t="s">
        <v>21</v>
      </c>
      <c r="AD14" s="28" t="s">
        <v>21</v>
      </c>
      <c r="AE14" s="28" t="s">
        <v>21</v>
      </c>
      <c r="AF14" s="29">
        <v>0</v>
      </c>
      <c r="AG14" s="30">
        <v>0</v>
      </c>
      <c r="AH14" s="30">
        <v>0</v>
      </c>
      <c r="AI14" s="31">
        <v>8</v>
      </c>
      <c r="AJ14" s="32">
        <v>6.5149999999999997</v>
      </c>
      <c r="AK14" s="32">
        <v>68840.81</v>
      </c>
      <c r="AL14" s="31">
        <v>5</v>
      </c>
      <c r="AM14" s="32">
        <v>4.0237999999999996</v>
      </c>
      <c r="AN14" s="32">
        <v>30077.81</v>
      </c>
      <c r="AO14" s="31">
        <v>29</v>
      </c>
      <c r="AP14" s="32">
        <v>19.629100000000001</v>
      </c>
      <c r="AQ14" s="32">
        <v>182846.72</v>
      </c>
      <c r="AR14" s="31">
        <v>27</v>
      </c>
      <c r="AS14" s="32">
        <v>23.09</v>
      </c>
      <c r="AT14" s="32">
        <v>202210</v>
      </c>
      <c r="AU14" s="31">
        <v>10</v>
      </c>
      <c r="AV14" s="32">
        <v>10.934699999999999</v>
      </c>
      <c r="AW14" s="32">
        <v>72190.320000000007</v>
      </c>
      <c r="AX14" s="31">
        <v>14</v>
      </c>
      <c r="AY14" s="32">
        <v>23.3</v>
      </c>
      <c r="AZ14" s="32">
        <v>253615.61</v>
      </c>
      <c r="BA14" s="44">
        <f>AR14+AO14+AL14+AI14+AF14+AU14+AX14</f>
        <v>93</v>
      </c>
      <c r="BB14" s="44">
        <f>AS14+AP14+AM14+AJ14+AG14+AV14+AY14</f>
        <v>87.492599999999996</v>
      </c>
      <c r="BC14" s="45">
        <f>AT14+AQ14+AN14+AK14+AH14+AW14+AZ14</f>
        <v>809781.2699999999</v>
      </c>
    </row>
    <row r="15" spans="1:78" s="22" customFormat="1" x14ac:dyDescent="0.3">
      <c r="A15" s="25" t="s">
        <v>33</v>
      </c>
      <c r="B15" s="33" t="s">
        <v>21</v>
      </c>
      <c r="C15" s="34" t="s">
        <v>21</v>
      </c>
      <c r="D15" s="34" t="s">
        <v>21</v>
      </c>
      <c r="E15" s="34" t="s">
        <v>21</v>
      </c>
      <c r="F15" s="34" t="s">
        <v>21</v>
      </c>
      <c r="G15" s="34" t="s">
        <v>21</v>
      </c>
      <c r="H15" s="34" t="s">
        <v>21</v>
      </c>
      <c r="I15" s="34" t="s">
        <v>21</v>
      </c>
      <c r="J15" s="34" t="s">
        <v>21</v>
      </c>
      <c r="K15" s="34" t="s">
        <v>21</v>
      </c>
      <c r="L15" s="34" t="s">
        <v>21</v>
      </c>
      <c r="M15" s="34" t="s">
        <v>21</v>
      </c>
      <c r="N15" s="34" t="s">
        <v>21</v>
      </c>
      <c r="O15" s="34" t="s">
        <v>21</v>
      </c>
      <c r="P15" s="34" t="s">
        <v>21</v>
      </c>
      <c r="Q15" s="34" t="s">
        <v>21</v>
      </c>
      <c r="R15" s="34" t="s">
        <v>21</v>
      </c>
      <c r="S15" s="34" t="s">
        <v>21</v>
      </c>
      <c r="T15" s="34" t="s">
        <v>21</v>
      </c>
      <c r="U15" s="34" t="s">
        <v>21</v>
      </c>
      <c r="V15" s="34" t="s">
        <v>21</v>
      </c>
      <c r="W15" s="34" t="s">
        <v>21</v>
      </c>
      <c r="X15" s="34" t="s">
        <v>21</v>
      </c>
      <c r="Y15" s="34" t="s">
        <v>21</v>
      </c>
      <c r="Z15" s="34" t="s">
        <v>21</v>
      </c>
      <c r="AA15" s="34" t="s">
        <v>21</v>
      </c>
      <c r="AB15" s="34" t="s">
        <v>21</v>
      </c>
      <c r="AC15" s="34" t="s">
        <v>21</v>
      </c>
      <c r="AD15" s="34" t="s">
        <v>21</v>
      </c>
      <c r="AE15" s="34" t="s">
        <v>21</v>
      </c>
      <c r="AF15" s="35">
        <v>7</v>
      </c>
      <c r="AG15" s="36">
        <v>14.1244</v>
      </c>
      <c r="AH15" s="36">
        <v>110544.53</v>
      </c>
      <c r="AI15" s="35">
        <v>51</v>
      </c>
      <c r="AJ15" s="36">
        <v>36.778100000000002</v>
      </c>
      <c r="AK15" s="36">
        <v>381749.59</v>
      </c>
      <c r="AL15" s="35">
        <v>51</v>
      </c>
      <c r="AM15" s="36">
        <v>45.589300000000001</v>
      </c>
      <c r="AN15" s="36">
        <v>358713.16</v>
      </c>
      <c r="AO15" s="35">
        <v>63</v>
      </c>
      <c r="AP15" s="36">
        <v>40.9343</v>
      </c>
      <c r="AQ15" s="36">
        <v>325862.09000000003</v>
      </c>
      <c r="AR15" s="35">
        <v>87</v>
      </c>
      <c r="AS15" s="36">
        <v>104.71</v>
      </c>
      <c r="AT15" s="36">
        <v>679686</v>
      </c>
      <c r="AU15" s="35">
        <v>61</v>
      </c>
      <c r="AV15" s="36">
        <v>78.016300000000001</v>
      </c>
      <c r="AW15" s="36">
        <v>482148.12</v>
      </c>
      <c r="AX15" s="35">
        <v>49</v>
      </c>
      <c r="AY15" s="36">
        <v>49.13</v>
      </c>
      <c r="AZ15" s="36">
        <v>462598.73</v>
      </c>
      <c r="BA15" s="44">
        <f>AR15+AO15+AL15+AI15+AF15+AU15+AX15</f>
        <v>369</v>
      </c>
      <c r="BB15" s="44">
        <f t="shared" ref="BB15:BB17" si="3">AS15+AP15+AM15+AJ15+AG15+AV15+AY15</f>
        <v>369.2824</v>
      </c>
      <c r="BC15" s="45">
        <f t="shared" ref="BC15:BC17" si="4">AT15+AQ15+AN15+AK15+AH15+AW15+AZ15</f>
        <v>2801302.22</v>
      </c>
    </row>
    <row r="16" spans="1:78" s="22" customFormat="1" x14ac:dyDescent="0.3">
      <c r="A16" s="25" t="s">
        <v>34</v>
      </c>
      <c r="B16" s="33" t="s">
        <v>21</v>
      </c>
      <c r="C16" s="34" t="s">
        <v>21</v>
      </c>
      <c r="D16" s="34" t="s">
        <v>21</v>
      </c>
      <c r="E16" s="34" t="s">
        <v>21</v>
      </c>
      <c r="F16" s="34" t="s">
        <v>21</v>
      </c>
      <c r="G16" s="34" t="s">
        <v>21</v>
      </c>
      <c r="H16" s="34" t="s">
        <v>21</v>
      </c>
      <c r="I16" s="34" t="s">
        <v>21</v>
      </c>
      <c r="J16" s="34" t="s">
        <v>21</v>
      </c>
      <c r="K16" s="34" t="s">
        <v>21</v>
      </c>
      <c r="L16" s="34" t="s">
        <v>21</v>
      </c>
      <c r="M16" s="34" t="s">
        <v>21</v>
      </c>
      <c r="N16" s="34" t="s">
        <v>21</v>
      </c>
      <c r="O16" s="34" t="s">
        <v>21</v>
      </c>
      <c r="P16" s="34" t="s">
        <v>21</v>
      </c>
      <c r="Q16" s="34" t="s">
        <v>21</v>
      </c>
      <c r="R16" s="34" t="s">
        <v>21</v>
      </c>
      <c r="S16" s="34" t="s">
        <v>21</v>
      </c>
      <c r="T16" s="34" t="s">
        <v>21</v>
      </c>
      <c r="U16" s="34" t="s">
        <v>21</v>
      </c>
      <c r="V16" s="34" t="s">
        <v>21</v>
      </c>
      <c r="W16" s="34" t="s">
        <v>21</v>
      </c>
      <c r="X16" s="34" t="s">
        <v>21</v>
      </c>
      <c r="Y16" s="34" t="s">
        <v>21</v>
      </c>
      <c r="Z16" s="34" t="s">
        <v>21</v>
      </c>
      <c r="AA16" s="34" t="s">
        <v>21</v>
      </c>
      <c r="AB16" s="34" t="s">
        <v>21</v>
      </c>
      <c r="AC16" s="34" t="s">
        <v>21</v>
      </c>
      <c r="AD16" s="34" t="s">
        <v>21</v>
      </c>
      <c r="AE16" s="34" t="s">
        <v>21</v>
      </c>
      <c r="AF16" s="35">
        <v>3</v>
      </c>
      <c r="AG16" s="36">
        <v>9.8832000000000004</v>
      </c>
      <c r="AH16" s="36">
        <v>73775.39</v>
      </c>
      <c r="AI16" s="35">
        <v>50</v>
      </c>
      <c r="AJ16" s="36">
        <v>60.400599999999997</v>
      </c>
      <c r="AK16" s="36">
        <v>636661.13</v>
      </c>
      <c r="AL16" s="35">
        <v>44</v>
      </c>
      <c r="AM16" s="36">
        <v>51.747900000000001</v>
      </c>
      <c r="AN16" s="36">
        <v>369288.28</v>
      </c>
      <c r="AO16" s="35">
        <v>47</v>
      </c>
      <c r="AP16" s="36">
        <v>80.009699999999995</v>
      </c>
      <c r="AQ16" s="36">
        <v>740620.75</v>
      </c>
      <c r="AR16" s="35">
        <v>100</v>
      </c>
      <c r="AS16" s="36">
        <v>158.33779999999999</v>
      </c>
      <c r="AT16" s="36">
        <v>1189561.26</v>
      </c>
      <c r="AU16" s="35">
        <v>82</v>
      </c>
      <c r="AV16" s="36">
        <v>121.5234</v>
      </c>
      <c r="AW16" s="36">
        <v>749329.46</v>
      </c>
      <c r="AX16" s="35">
        <v>63</v>
      </c>
      <c r="AY16" s="36">
        <v>89.56</v>
      </c>
      <c r="AZ16" s="36">
        <v>903742.87</v>
      </c>
      <c r="BA16" s="44">
        <f t="shared" ref="BA15:BA17" si="5">AR16+AO16+AL16+AI16+AF16+AU16+AX16</f>
        <v>389</v>
      </c>
      <c r="BB16" s="44">
        <f t="shared" si="3"/>
        <v>571.46259999999995</v>
      </c>
      <c r="BC16" s="45">
        <f t="shared" si="4"/>
        <v>4662979.1399999997</v>
      </c>
    </row>
    <row r="17" spans="1:58" s="22" customFormat="1" x14ac:dyDescent="0.3">
      <c r="A17" s="26" t="s">
        <v>35</v>
      </c>
      <c r="B17" s="37" t="s">
        <v>21</v>
      </c>
      <c r="C17" s="38" t="s">
        <v>21</v>
      </c>
      <c r="D17" s="38" t="s">
        <v>21</v>
      </c>
      <c r="E17" s="38" t="s">
        <v>21</v>
      </c>
      <c r="F17" s="38" t="s">
        <v>21</v>
      </c>
      <c r="G17" s="38" t="s">
        <v>21</v>
      </c>
      <c r="H17" s="38" t="s">
        <v>21</v>
      </c>
      <c r="I17" s="38" t="s">
        <v>21</v>
      </c>
      <c r="J17" s="38" t="s">
        <v>21</v>
      </c>
      <c r="K17" s="38" t="s">
        <v>21</v>
      </c>
      <c r="L17" s="38" t="s">
        <v>21</v>
      </c>
      <c r="M17" s="38" t="s">
        <v>21</v>
      </c>
      <c r="N17" s="38" t="s">
        <v>21</v>
      </c>
      <c r="O17" s="38" t="s">
        <v>21</v>
      </c>
      <c r="P17" s="38" t="s">
        <v>21</v>
      </c>
      <c r="Q17" s="38" t="s">
        <v>21</v>
      </c>
      <c r="R17" s="38" t="s">
        <v>21</v>
      </c>
      <c r="S17" s="38" t="s">
        <v>21</v>
      </c>
      <c r="T17" s="38" t="s">
        <v>21</v>
      </c>
      <c r="U17" s="38" t="s">
        <v>21</v>
      </c>
      <c r="V17" s="38" t="s">
        <v>21</v>
      </c>
      <c r="W17" s="38" t="s">
        <v>21</v>
      </c>
      <c r="X17" s="38" t="s">
        <v>21</v>
      </c>
      <c r="Y17" s="38" t="s">
        <v>21</v>
      </c>
      <c r="Z17" s="38" t="s">
        <v>21</v>
      </c>
      <c r="AA17" s="38" t="s">
        <v>21</v>
      </c>
      <c r="AB17" s="38" t="s">
        <v>21</v>
      </c>
      <c r="AC17" s="38" t="s">
        <v>21</v>
      </c>
      <c r="AD17" s="38" t="s">
        <v>21</v>
      </c>
      <c r="AE17" s="38" t="s">
        <v>21</v>
      </c>
      <c r="AF17" s="39">
        <v>3</v>
      </c>
      <c r="AG17" s="40">
        <v>10.1555</v>
      </c>
      <c r="AH17" s="40">
        <v>85162.52</v>
      </c>
      <c r="AI17" s="39">
        <v>28</v>
      </c>
      <c r="AJ17" s="40">
        <v>48.114400000000003</v>
      </c>
      <c r="AK17" s="40">
        <v>470802.31</v>
      </c>
      <c r="AL17" s="39">
        <v>17</v>
      </c>
      <c r="AM17" s="40">
        <v>82.555400000000006</v>
      </c>
      <c r="AN17" s="40">
        <v>521926.16</v>
      </c>
      <c r="AO17" s="39">
        <v>15</v>
      </c>
      <c r="AP17" s="40">
        <v>60.027099999999997</v>
      </c>
      <c r="AQ17" s="40">
        <v>288498.28000000003</v>
      </c>
      <c r="AR17" s="39">
        <v>54</v>
      </c>
      <c r="AS17" s="40">
        <v>128.30959999999999</v>
      </c>
      <c r="AT17" s="40">
        <v>722304.46</v>
      </c>
      <c r="AU17" s="39">
        <v>34</v>
      </c>
      <c r="AV17" s="40">
        <v>66.773899999999998</v>
      </c>
      <c r="AW17" s="40">
        <v>367116.33</v>
      </c>
      <c r="AX17" s="39">
        <v>18</v>
      </c>
      <c r="AY17" s="40">
        <v>36.159999999999997</v>
      </c>
      <c r="AZ17" s="40">
        <v>260673.89</v>
      </c>
      <c r="BA17" s="44">
        <f t="shared" si="5"/>
        <v>169</v>
      </c>
      <c r="BB17" s="44">
        <f t="shared" si="3"/>
        <v>432.09589999999992</v>
      </c>
      <c r="BC17" s="45">
        <f t="shared" si="4"/>
        <v>2716483.95</v>
      </c>
      <c r="BE17" s="23"/>
      <c r="BF17" s="23"/>
    </row>
    <row r="18" spans="1:58" x14ac:dyDescent="0.3">
      <c r="A18" s="1" t="s">
        <v>22</v>
      </c>
      <c r="B18" s="2">
        <v>1202</v>
      </c>
      <c r="C18" s="3">
        <v>4375.4336999999996</v>
      </c>
      <c r="D18" s="3">
        <v>34145678.824469998</v>
      </c>
      <c r="E18" s="2">
        <v>86</v>
      </c>
      <c r="F18" s="3">
        <v>226.07</v>
      </c>
      <c r="G18" s="3">
        <v>1736516.2</v>
      </c>
      <c r="H18" s="2">
        <v>183</v>
      </c>
      <c r="I18" s="4">
        <v>452.72</v>
      </c>
      <c r="J18" s="3">
        <v>3006110.93</v>
      </c>
      <c r="K18" s="5">
        <v>121</v>
      </c>
      <c r="L18" s="5">
        <v>308.7</v>
      </c>
      <c r="M18" s="6">
        <v>2258780.25</v>
      </c>
      <c r="N18" s="7">
        <v>242</v>
      </c>
      <c r="O18" s="6">
        <v>498.23</v>
      </c>
      <c r="P18" s="6">
        <v>3368059.02</v>
      </c>
      <c r="Q18" s="7">
        <v>264</v>
      </c>
      <c r="R18" s="6">
        <v>695.14</v>
      </c>
      <c r="S18" s="6">
        <v>6166867.5999999996</v>
      </c>
      <c r="T18" s="7">
        <v>341</v>
      </c>
      <c r="U18" s="6">
        <v>739.59</v>
      </c>
      <c r="V18" s="6">
        <v>6456573.9400000004</v>
      </c>
      <c r="W18" s="7">
        <v>295</v>
      </c>
      <c r="X18" s="6">
        <v>611.66999999999996</v>
      </c>
      <c r="Y18" s="6">
        <v>5397917.3799999999</v>
      </c>
      <c r="Z18" s="7">
        <v>342</v>
      </c>
      <c r="AA18" s="8">
        <v>629.46889999999996</v>
      </c>
      <c r="AB18" s="9">
        <v>5611841.2699999996</v>
      </c>
      <c r="AC18" s="10">
        <v>330</v>
      </c>
      <c r="AD18" s="10">
        <v>661.36230000000035</v>
      </c>
      <c r="AE18" s="9">
        <v>4378230</v>
      </c>
      <c r="AF18" s="10">
        <v>213</v>
      </c>
      <c r="AG18" s="9">
        <v>642.15610000000004</v>
      </c>
      <c r="AH18" s="9">
        <v>4707056.74</v>
      </c>
      <c r="AI18" s="10">
        <v>245</v>
      </c>
      <c r="AJ18" s="9">
        <v>674.1</v>
      </c>
      <c r="AK18" s="9">
        <v>3459267.2800000007</v>
      </c>
      <c r="AL18" s="10">
        <v>133</v>
      </c>
      <c r="AM18" s="9">
        <v>314.79590000000002</v>
      </c>
      <c r="AN18" s="9">
        <v>1665970.89</v>
      </c>
      <c r="AO18" s="10">
        <v>186</v>
      </c>
      <c r="AP18" s="9">
        <v>297.93110000000001</v>
      </c>
      <c r="AQ18" s="9">
        <v>2350973.13</v>
      </c>
      <c r="AR18" s="10">
        <v>276</v>
      </c>
      <c r="AS18" s="9">
        <v>814.64110000000005</v>
      </c>
      <c r="AT18" s="9">
        <v>5446356.4100000001</v>
      </c>
      <c r="AU18" s="10">
        <v>220</v>
      </c>
      <c r="AV18" s="9">
        <v>664.24199999999996</v>
      </c>
      <c r="AW18" s="9">
        <v>3483447.51</v>
      </c>
      <c r="AX18" s="10">
        <v>157</v>
      </c>
      <c r="AY18" s="9">
        <v>342.82</v>
      </c>
      <c r="AZ18" s="9">
        <v>2688310.95</v>
      </c>
      <c r="BA18" s="46">
        <f>B18+E18+H18+K18+N18+Q18+T18+W18+Z18+AC18+AF18+AI18+AL18+AO18+AR18+AU18+AX18</f>
        <v>4836</v>
      </c>
      <c r="BB18" s="46">
        <f>C18+F18+I18+L18+O18+R18+U18+X18+AA18+AD18+AG18+AJ18+AM18+AP18+AS18+AV18+AY18</f>
        <v>12949.071100000001</v>
      </c>
      <c r="BC18" s="46">
        <f>D18+G18+J18+M18+P18+S18+V18+Y18+AB18+AE18+AH18+AK18+AN18+AQ18+AT18+AW18+AZ18</f>
        <v>96327958.324469998</v>
      </c>
    </row>
    <row r="19" spans="1:58" x14ac:dyDescent="0.3">
      <c r="A19" s="1" t="s">
        <v>23</v>
      </c>
      <c r="B19" s="2">
        <v>739</v>
      </c>
      <c r="C19" s="3">
        <v>2438.8665000000001</v>
      </c>
      <c r="D19" s="3">
        <v>17997894.148960002</v>
      </c>
      <c r="E19" s="2">
        <v>30</v>
      </c>
      <c r="F19" s="3">
        <v>70.7</v>
      </c>
      <c r="G19" s="3">
        <v>537419.55000000005</v>
      </c>
      <c r="H19" s="2">
        <v>61</v>
      </c>
      <c r="I19" s="4">
        <v>187.62</v>
      </c>
      <c r="J19" s="3">
        <v>1381070.79</v>
      </c>
      <c r="K19" s="5">
        <v>48</v>
      </c>
      <c r="L19" s="5">
        <v>118.43</v>
      </c>
      <c r="M19" s="6">
        <v>810705.32</v>
      </c>
      <c r="N19" s="7">
        <v>104</v>
      </c>
      <c r="O19" s="6">
        <v>264.39</v>
      </c>
      <c r="P19" s="6">
        <v>2114426.9700000002</v>
      </c>
      <c r="Q19" s="7">
        <v>100</v>
      </c>
      <c r="R19" s="6">
        <v>317.12</v>
      </c>
      <c r="S19" s="6">
        <v>2316368.9900000002</v>
      </c>
      <c r="T19" s="7">
        <v>107</v>
      </c>
      <c r="U19" s="6">
        <v>293.64999999999998</v>
      </c>
      <c r="V19" s="6">
        <v>2814684.67</v>
      </c>
      <c r="W19" s="7">
        <v>95</v>
      </c>
      <c r="X19" s="6">
        <v>329.67</v>
      </c>
      <c r="Y19" s="6">
        <v>3071037.12</v>
      </c>
      <c r="Z19" s="7">
        <v>108</v>
      </c>
      <c r="AA19" s="8">
        <v>238.92060000000001</v>
      </c>
      <c r="AB19" s="9">
        <v>2066888.58</v>
      </c>
      <c r="AC19" s="10">
        <v>75</v>
      </c>
      <c r="AD19" s="10">
        <v>217.40810000000002</v>
      </c>
      <c r="AE19" s="9">
        <v>1529642</v>
      </c>
      <c r="AF19" s="10">
        <v>103</v>
      </c>
      <c r="AG19" s="9">
        <v>304.88799999999998</v>
      </c>
      <c r="AH19" s="9">
        <v>2010743.06</v>
      </c>
      <c r="AI19" s="10">
        <v>107</v>
      </c>
      <c r="AJ19" s="9">
        <v>236.9</v>
      </c>
      <c r="AK19" s="9">
        <v>1652349.6400000004</v>
      </c>
      <c r="AL19" s="10">
        <v>79</v>
      </c>
      <c r="AM19" s="9">
        <v>195.79230000000001</v>
      </c>
      <c r="AN19" s="9">
        <v>1156642.76</v>
      </c>
      <c r="AO19" s="10">
        <v>121</v>
      </c>
      <c r="AP19" s="9">
        <v>259.11009999999999</v>
      </c>
      <c r="AQ19" s="9">
        <v>2105936.08</v>
      </c>
      <c r="AR19" s="10">
        <v>142</v>
      </c>
      <c r="AS19" s="9">
        <v>418.82940000000002</v>
      </c>
      <c r="AT19" s="9">
        <v>2837622.04</v>
      </c>
      <c r="AU19" s="10">
        <v>92</v>
      </c>
      <c r="AV19" s="9">
        <v>221.67490000000001</v>
      </c>
      <c r="AW19" s="9">
        <v>1370881.97</v>
      </c>
      <c r="AX19" s="10">
        <v>67</v>
      </c>
      <c r="AY19" s="9">
        <v>176.02</v>
      </c>
      <c r="AZ19" s="9">
        <v>1493802.55</v>
      </c>
      <c r="BA19" s="46">
        <f t="shared" ref="BA19:BA22" si="6">B19+E19+H19+K19+N19+Q19+T19+W19+Z19+AC19+AF19+AI19+AL19+AO19+AR19+AU19+AX19</f>
        <v>2178</v>
      </c>
      <c r="BB19" s="46">
        <f t="shared" ref="BB19:BB22" si="7">C19+F19+I19+L19+O19+R19+U19+X19+AA19+AD19+AG19+AJ19+AM19+AP19+AS19+AV19+AY19</f>
        <v>6289.9898999999987</v>
      </c>
      <c r="BC19" s="46">
        <f t="shared" ref="BC19:BC22" si="8">D19+G19+J19+M19+P19+S19+V19+Y19+AB19+AE19+AH19+AK19+AN19+AQ19+AT19+AW19+AZ19</f>
        <v>47268116.238959998</v>
      </c>
    </row>
    <row r="20" spans="1:58" x14ac:dyDescent="0.3">
      <c r="A20" s="1" t="s">
        <v>24</v>
      </c>
      <c r="B20" s="2">
        <v>267</v>
      </c>
      <c r="C20" s="3">
        <v>1759.1542999999999</v>
      </c>
      <c r="D20" s="3">
        <v>11950974.346619999</v>
      </c>
      <c r="E20" s="2">
        <v>16</v>
      </c>
      <c r="F20" s="3">
        <v>50.45</v>
      </c>
      <c r="G20" s="3">
        <v>321715.75</v>
      </c>
      <c r="H20" s="2">
        <v>35</v>
      </c>
      <c r="I20" s="4">
        <v>128.71</v>
      </c>
      <c r="J20" s="3">
        <v>856184.4</v>
      </c>
      <c r="K20" s="5">
        <v>13</v>
      </c>
      <c r="L20" s="5">
        <v>115.26</v>
      </c>
      <c r="M20" s="6">
        <v>840192.5</v>
      </c>
      <c r="N20" s="7">
        <v>38</v>
      </c>
      <c r="O20" s="6">
        <v>240.17</v>
      </c>
      <c r="P20" s="6">
        <v>1711654.61</v>
      </c>
      <c r="Q20" s="7">
        <v>39</v>
      </c>
      <c r="R20" s="6">
        <v>261.77999999999997</v>
      </c>
      <c r="S20" s="6">
        <v>1505983.33</v>
      </c>
      <c r="T20" s="7">
        <v>35</v>
      </c>
      <c r="U20" s="6">
        <v>120.64</v>
      </c>
      <c r="V20" s="6">
        <v>938853.83</v>
      </c>
      <c r="W20" s="7">
        <v>62</v>
      </c>
      <c r="X20" s="6">
        <v>229.06</v>
      </c>
      <c r="Y20" s="6">
        <v>1781295.73</v>
      </c>
      <c r="Z20" s="7">
        <v>86</v>
      </c>
      <c r="AA20" s="8">
        <v>306.26940000000002</v>
      </c>
      <c r="AB20" s="9">
        <v>1813634.1</v>
      </c>
      <c r="AC20" s="10">
        <v>80</v>
      </c>
      <c r="AD20" s="10">
        <v>235.10049999999993</v>
      </c>
      <c r="AE20" s="9">
        <v>1143459</v>
      </c>
      <c r="AF20" s="10">
        <v>37</v>
      </c>
      <c r="AG20" s="9">
        <v>204.74250000000001</v>
      </c>
      <c r="AH20" s="9">
        <v>1364705.34</v>
      </c>
      <c r="AI20" s="10">
        <v>67</v>
      </c>
      <c r="AJ20" s="9">
        <v>289.10000000000002</v>
      </c>
      <c r="AK20" s="9">
        <v>1131004.0500000003</v>
      </c>
      <c r="AL20" s="10">
        <v>45</v>
      </c>
      <c r="AM20" s="9">
        <v>182.9718</v>
      </c>
      <c r="AN20" s="9">
        <v>1048749.6399999999</v>
      </c>
      <c r="AO20" s="10">
        <v>52</v>
      </c>
      <c r="AP20" s="9">
        <v>203.9581</v>
      </c>
      <c r="AQ20" s="9">
        <v>1482906.13</v>
      </c>
      <c r="AR20" s="10">
        <v>46</v>
      </c>
      <c r="AS20" s="9">
        <v>199.26310000000001</v>
      </c>
      <c r="AT20" s="9">
        <v>1100739.55</v>
      </c>
      <c r="AU20" s="10">
        <v>44</v>
      </c>
      <c r="AV20" s="9">
        <v>142.09219999999999</v>
      </c>
      <c r="AW20" s="9">
        <v>665191.86</v>
      </c>
      <c r="AX20" s="10">
        <v>23</v>
      </c>
      <c r="AY20" s="9">
        <v>91.47</v>
      </c>
      <c r="AZ20" s="9">
        <v>482772.89</v>
      </c>
      <c r="BA20" s="46">
        <f t="shared" si="6"/>
        <v>985</v>
      </c>
      <c r="BB20" s="46">
        <f t="shared" si="7"/>
        <v>4760.1918999999998</v>
      </c>
      <c r="BC20" s="46">
        <f t="shared" si="8"/>
        <v>30140017.056619998</v>
      </c>
    </row>
    <row r="21" spans="1:58" x14ac:dyDescent="0.3">
      <c r="A21" s="1" t="s">
        <v>25</v>
      </c>
      <c r="B21" s="2">
        <v>929</v>
      </c>
      <c r="C21" s="3">
        <v>7380.8039999999992</v>
      </c>
      <c r="D21" s="3">
        <v>48378279.172280014</v>
      </c>
      <c r="E21" s="2">
        <v>136</v>
      </c>
      <c r="F21" s="3">
        <v>573.35</v>
      </c>
      <c r="G21" s="3">
        <v>4745836.46</v>
      </c>
      <c r="H21" s="2">
        <v>167</v>
      </c>
      <c r="I21" s="11">
        <v>738.21</v>
      </c>
      <c r="J21" s="3">
        <v>6011542.2700000005</v>
      </c>
      <c r="K21" s="5">
        <v>159</v>
      </c>
      <c r="L21" s="5">
        <v>678.13</v>
      </c>
      <c r="M21" s="6">
        <v>5280518.34</v>
      </c>
      <c r="N21" s="7">
        <v>190</v>
      </c>
      <c r="O21" s="6">
        <v>758.71</v>
      </c>
      <c r="P21" s="6">
        <v>6120713.7599999998</v>
      </c>
      <c r="Q21" s="7">
        <v>194</v>
      </c>
      <c r="R21" s="6">
        <v>716.03</v>
      </c>
      <c r="S21" s="6">
        <v>6310209.5199999996</v>
      </c>
      <c r="T21" s="7">
        <v>167</v>
      </c>
      <c r="U21" s="6">
        <v>704.44</v>
      </c>
      <c r="V21" s="6">
        <v>5059006.83</v>
      </c>
      <c r="W21" s="7">
        <v>184</v>
      </c>
      <c r="X21" s="6">
        <v>818.48</v>
      </c>
      <c r="Y21" s="6">
        <v>7504014.5700000003</v>
      </c>
      <c r="Z21" s="7">
        <v>261</v>
      </c>
      <c r="AA21" s="9">
        <v>1019.7492999999999</v>
      </c>
      <c r="AB21" s="9">
        <v>9059197.6099999994</v>
      </c>
      <c r="AC21" s="10">
        <v>270</v>
      </c>
      <c r="AD21" s="10">
        <v>1371.6251999999995</v>
      </c>
      <c r="AE21" s="9">
        <v>10968815</v>
      </c>
      <c r="AF21" s="10">
        <v>165</v>
      </c>
      <c r="AG21" s="9">
        <v>1312.0020999999999</v>
      </c>
      <c r="AH21" s="9">
        <v>9533742.9800000004</v>
      </c>
      <c r="AI21" s="10">
        <v>264</v>
      </c>
      <c r="AJ21" s="9">
        <v>1436</v>
      </c>
      <c r="AK21" s="9">
        <v>9892685.7299999967</v>
      </c>
      <c r="AL21" s="10">
        <v>163</v>
      </c>
      <c r="AM21" s="9">
        <v>897.77099999999996</v>
      </c>
      <c r="AN21" s="9">
        <v>4029408.24</v>
      </c>
      <c r="AO21" s="10">
        <v>236</v>
      </c>
      <c r="AP21" s="9">
        <v>1132.2639999999999</v>
      </c>
      <c r="AQ21" s="9">
        <v>8717598.9800000004</v>
      </c>
      <c r="AR21" s="10">
        <v>241</v>
      </c>
      <c r="AS21" s="9">
        <v>1304.5608999999999</v>
      </c>
      <c r="AT21" s="9">
        <v>7921344.2199999997</v>
      </c>
      <c r="AU21" s="10">
        <v>173</v>
      </c>
      <c r="AV21" s="9">
        <v>1154.4829999999999</v>
      </c>
      <c r="AW21" s="9">
        <v>6550860.0899999999</v>
      </c>
      <c r="AX21" s="10">
        <v>92</v>
      </c>
      <c r="AY21" s="9">
        <v>405.35</v>
      </c>
      <c r="AZ21" s="9">
        <v>3217361.4</v>
      </c>
      <c r="BA21" s="46">
        <f t="shared" si="6"/>
        <v>3991</v>
      </c>
      <c r="BB21" s="46">
        <f t="shared" si="7"/>
        <v>22401.959499999997</v>
      </c>
      <c r="BC21" s="46">
        <f t="shared" si="8"/>
        <v>159301135.17228001</v>
      </c>
    </row>
    <row r="22" spans="1:58" x14ac:dyDescent="0.3">
      <c r="A22" s="1" t="s">
        <v>26</v>
      </c>
      <c r="B22" s="2">
        <v>80</v>
      </c>
      <c r="C22" s="3">
        <v>285.62180000000001</v>
      </c>
      <c r="D22" s="3">
        <v>1958915.5466999996</v>
      </c>
      <c r="E22" s="2">
        <v>3</v>
      </c>
      <c r="F22" s="3">
        <v>12.86</v>
      </c>
      <c r="G22" s="3">
        <v>89189.75</v>
      </c>
      <c r="H22" s="2">
        <v>6</v>
      </c>
      <c r="I22" s="11">
        <v>29.45</v>
      </c>
      <c r="J22" s="3">
        <v>169778.9</v>
      </c>
      <c r="K22" s="5">
        <v>1</v>
      </c>
      <c r="L22" s="5">
        <v>1.58</v>
      </c>
      <c r="M22" s="6">
        <v>11557.7</v>
      </c>
      <c r="N22" s="7">
        <v>5</v>
      </c>
      <c r="O22" s="6">
        <v>13.03</v>
      </c>
      <c r="P22" s="6">
        <v>113180.35</v>
      </c>
      <c r="Q22" s="7">
        <v>1</v>
      </c>
      <c r="R22" s="6">
        <v>3.08</v>
      </c>
      <c r="S22" s="6">
        <v>35720</v>
      </c>
      <c r="T22" s="7">
        <v>5</v>
      </c>
      <c r="U22" s="6">
        <v>5.01</v>
      </c>
      <c r="V22" s="6">
        <v>35249.5</v>
      </c>
      <c r="W22" s="7">
        <v>7</v>
      </c>
      <c r="X22" s="6">
        <v>16.25</v>
      </c>
      <c r="Y22" s="6">
        <v>109380.533</v>
      </c>
      <c r="Z22" s="7">
        <v>10</v>
      </c>
      <c r="AA22" s="9">
        <v>36.565800000000003</v>
      </c>
      <c r="AB22" s="9">
        <v>316242.37</v>
      </c>
      <c r="AC22" s="10">
        <v>9</v>
      </c>
      <c r="AD22" s="10">
        <v>27.121199999999998</v>
      </c>
      <c r="AE22" s="9">
        <v>173594</v>
      </c>
      <c r="AF22" s="10">
        <v>9</v>
      </c>
      <c r="AG22" s="9">
        <v>48.827399999999997</v>
      </c>
      <c r="AH22" s="9">
        <v>377061.22</v>
      </c>
      <c r="AI22" s="10">
        <v>7</v>
      </c>
      <c r="AJ22" s="9">
        <v>8.9</v>
      </c>
      <c r="AK22" s="9">
        <v>52503.570000000007</v>
      </c>
      <c r="AL22" s="10">
        <v>2</v>
      </c>
      <c r="AM22" s="9">
        <v>5.5960000000000001</v>
      </c>
      <c r="AN22" s="9">
        <v>46170.84</v>
      </c>
      <c r="AO22" s="10">
        <v>2</v>
      </c>
      <c r="AP22" s="9">
        <v>5.1428000000000003</v>
      </c>
      <c r="AQ22" s="9">
        <v>4597.79</v>
      </c>
      <c r="AR22" s="10">
        <v>3</v>
      </c>
      <c r="AS22" s="9">
        <v>11.3337</v>
      </c>
      <c r="AT22" s="9">
        <v>75210.509999999995</v>
      </c>
      <c r="AU22" s="10">
        <v>8</v>
      </c>
      <c r="AV22" s="9">
        <v>19.944299999999998</v>
      </c>
      <c r="AW22" s="9">
        <v>149739.84</v>
      </c>
      <c r="AX22" s="10">
        <v>7</v>
      </c>
      <c r="AY22" s="9">
        <v>30.78</v>
      </c>
      <c r="AZ22" s="9">
        <v>302087.56</v>
      </c>
      <c r="BA22" s="46">
        <f t="shared" si="6"/>
        <v>165</v>
      </c>
      <c r="BB22" s="46">
        <f t="shared" si="7"/>
        <v>561.09299999999996</v>
      </c>
      <c r="BC22" s="46">
        <f t="shared" si="8"/>
        <v>4020179.9796999991</v>
      </c>
    </row>
    <row r="23" spans="1:58" x14ac:dyDescent="0.3">
      <c r="A23" s="41" t="s">
        <v>27</v>
      </c>
      <c r="B23" s="42">
        <f>+B10+B11+B12+B13+B18+B19+B20+B21+B22</f>
        <v>10427</v>
      </c>
      <c r="C23" s="42">
        <f t="shared" ref="C23:BC23" si="9">+C10+C11+C12+C13+C18+C19+C20+C21+C22</f>
        <v>31561.198199999999</v>
      </c>
      <c r="D23" s="42">
        <f t="shared" si="9"/>
        <v>262912325.09086004</v>
      </c>
      <c r="E23" s="42">
        <f t="shared" si="9"/>
        <v>1212</v>
      </c>
      <c r="F23" s="42">
        <f t="shared" si="9"/>
        <v>2244.9100000000003</v>
      </c>
      <c r="G23" s="42">
        <f t="shared" si="9"/>
        <v>24223558.940000001</v>
      </c>
      <c r="H23" s="42">
        <f t="shared" si="9"/>
        <v>2158</v>
      </c>
      <c r="I23" s="42">
        <f t="shared" si="9"/>
        <v>3993.99</v>
      </c>
      <c r="J23" s="42">
        <f t="shared" si="9"/>
        <v>40368368.509999998</v>
      </c>
      <c r="K23" s="42">
        <f t="shared" si="9"/>
        <v>2323</v>
      </c>
      <c r="L23" s="42">
        <f t="shared" si="9"/>
        <v>3750.7200000000003</v>
      </c>
      <c r="M23" s="42">
        <f t="shared" si="9"/>
        <v>38653404.75</v>
      </c>
      <c r="N23" s="42">
        <f t="shared" si="9"/>
        <v>2938</v>
      </c>
      <c r="O23" s="42">
        <f t="shared" si="9"/>
        <v>4653.75</v>
      </c>
      <c r="P23" s="42">
        <f t="shared" si="9"/>
        <v>48231670.100000001</v>
      </c>
      <c r="Q23" s="42">
        <f t="shared" si="9"/>
        <v>2720</v>
      </c>
      <c r="R23" s="42">
        <f t="shared" si="9"/>
        <v>4536.3399999999992</v>
      </c>
      <c r="S23" s="42">
        <f t="shared" si="9"/>
        <v>50780321.650000006</v>
      </c>
      <c r="T23" s="42">
        <f t="shared" si="9"/>
        <v>3031</v>
      </c>
      <c r="U23" s="42">
        <f t="shared" si="9"/>
        <v>5006.16</v>
      </c>
      <c r="V23" s="42">
        <f t="shared" si="9"/>
        <v>53445781.609999999</v>
      </c>
      <c r="W23" s="42">
        <f t="shared" si="9"/>
        <v>2788</v>
      </c>
      <c r="X23" s="42">
        <f t="shared" si="9"/>
        <v>4375.78</v>
      </c>
      <c r="Y23" s="42">
        <f t="shared" si="9"/>
        <v>50506286.852999993</v>
      </c>
      <c r="Z23" s="42">
        <f t="shared" si="9"/>
        <v>2937</v>
      </c>
      <c r="AA23" s="42">
        <f t="shared" si="9"/>
        <v>4539.2744999999995</v>
      </c>
      <c r="AB23" s="42">
        <f t="shared" si="9"/>
        <v>50221885.68999999</v>
      </c>
      <c r="AC23" s="42">
        <f t="shared" si="9"/>
        <v>3372</v>
      </c>
      <c r="AD23" s="42">
        <f t="shared" si="9"/>
        <v>5397.5602000000017</v>
      </c>
      <c r="AE23" s="42">
        <f t="shared" si="9"/>
        <v>51210355</v>
      </c>
      <c r="AF23" s="42">
        <f t="shared" si="9"/>
        <v>2020</v>
      </c>
      <c r="AG23" s="42">
        <f t="shared" si="9"/>
        <v>4927.6295</v>
      </c>
      <c r="AH23" s="42">
        <f t="shared" si="9"/>
        <v>48071252.88000001</v>
      </c>
      <c r="AI23" s="42">
        <f t="shared" si="9"/>
        <v>3445</v>
      </c>
      <c r="AJ23" s="42">
        <f t="shared" si="9"/>
        <v>5995.8873999999996</v>
      </c>
      <c r="AK23" s="42">
        <f t="shared" si="9"/>
        <v>54832855.210000008</v>
      </c>
      <c r="AL23" s="42">
        <f t="shared" si="9"/>
        <v>1803</v>
      </c>
      <c r="AM23" s="42">
        <f t="shared" si="9"/>
        <v>3768.1640999999995</v>
      </c>
      <c r="AN23" s="42">
        <f t="shared" si="9"/>
        <v>29247648.600000005</v>
      </c>
      <c r="AO23" s="42">
        <f t="shared" si="9"/>
        <v>2447</v>
      </c>
      <c r="AP23" s="42">
        <f t="shared" si="9"/>
        <v>3999.5489000000002</v>
      </c>
      <c r="AQ23" s="42">
        <f t="shared" si="9"/>
        <v>40681838.5</v>
      </c>
      <c r="AR23" s="42">
        <f t="shared" si="9"/>
        <v>3105</v>
      </c>
      <c r="AS23" s="42">
        <f t="shared" si="9"/>
        <v>5794.0338999999994</v>
      </c>
      <c r="AT23" s="42">
        <f t="shared" si="9"/>
        <v>51498159.859999999</v>
      </c>
      <c r="AU23" s="42">
        <f t="shared" si="9"/>
        <v>2028</v>
      </c>
      <c r="AV23" s="42">
        <f t="shared" si="9"/>
        <v>3899.3060999999998</v>
      </c>
      <c r="AW23" s="42">
        <f t="shared" si="9"/>
        <v>28914165.559999999</v>
      </c>
      <c r="AX23" s="42">
        <f>SUM(AX10:AX22)</f>
        <v>1804</v>
      </c>
      <c r="AY23" s="42">
        <f t="shared" ref="AY23:AZ23" si="10">SUM(AY10:AY22)</f>
        <v>2960.64</v>
      </c>
      <c r="AZ23" s="42">
        <f t="shared" si="10"/>
        <v>32933767.169999998</v>
      </c>
      <c r="BA23" s="63">
        <f>B23+E23+H23+K23+N23+Q23+T23+W23+Z23+AC23+AF23+AI23+AL23+AO23+AR23+AU23+AX23</f>
        <v>50558</v>
      </c>
      <c r="BB23" s="63">
        <f>C23+F23+I23+L23+O23+R23+U23+X23+AA23+AD23+AG23+AJ23+AM23+AP23+AS23+AV23+AY23</f>
        <v>101404.89279999999</v>
      </c>
      <c r="BC23" s="63">
        <f>AZ23+AW23+AT23+AQ23+AN23+AK23+AH23+AE23+AB23+Y23+V23+S23+P23+M23+J23+G23+D23</f>
        <v>956733645.97386014</v>
      </c>
    </row>
    <row r="24" spans="1:58" x14ac:dyDescent="0.3">
      <c r="A24" s="1" t="s">
        <v>40</v>
      </c>
      <c r="B24" s="1"/>
      <c r="C24" s="1"/>
      <c r="D24" s="1"/>
      <c r="E24" s="2"/>
      <c r="F24" s="3"/>
      <c r="G24" s="3"/>
      <c r="H24" s="2">
        <v>14</v>
      </c>
      <c r="I24" s="4">
        <v>3.32</v>
      </c>
      <c r="J24" s="3">
        <v>115994.36</v>
      </c>
      <c r="K24" s="5">
        <v>14</v>
      </c>
      <c r="L24" s="5"/>
      <c r="M24" s="6">
        <v>114130.79</v>
      </c>
      <c r="N24" s="7">
        <v>14</v>
      </c>
      <c r="O24" s="6"/>
      <c r="P24" s="6">
        <v>304852.46000000002</v>
      </c>
      <c r="Q24" s="7">
        <v>11</v>
      </c>
      <c r="R24" s="6">
        <v>2.9</v>
      </c>
      <c r="S24" s="6">
        <v>108047.07</v>
      </c>
      <c r="T24" s="7">
        <v>11</v>
      </c>
      <c r="U24" s="6">
        <v>6.28</v>
      </c>
      <c r="V24" s="6">
        <v>192254.84</v>
      </c>
      <c r="W24" s="7">
        <v>3</v>
      </c>
      <c r="X24" s="6">
        <v>2.17</v>
      </c>
      <c r="Y24" s="6">
        <v>96753.47</v>
      </c>
      <c r="Z24" s="7">
        <v>9</v>
      </c>
      <c r="AA24" s="8">
        <v>1.87</v>
      </c>
      <c r="AB24" s="9">
        <v>70989.48</v>
      </c>
      <c r="AC24" s="10">
        <v>9</v>
      </c>
      <c r="AD24" s="9">
        <v>1.88099999999999</v>
      </c>
      <c r="AE24" s="9">
        <v>59891.01</v>
      </c>
      <c r="AF24" s="10">
        <v>9</v>
      </c>
      <c r="AG24" s="9">
        <v>5.4329999999999901</v>
      </c>
      <c r="AH24" s="9">
        <v>103025.12</v>
      </c>
      <c r="AI24" s="10">
        <v>7</v>
      </c>
      <c r="AJ24" s="9">
        <v>1.8</v>
      </c>
      <c r="AK24" s="9">
        <v>55020.959999999999</v>
      </c>
      <c r="AL24" s="10">
        <v>2</v>
      </c>
      <c r="AM24" s="9">
        <v>0.51</v>
      </c>
      <c r="AN24" s="9">
        <v>3355.84</v>
      </c>
      <c r="AO24" s="10">
        <v>0</v>
      </c>
      <c r="AP24" s="9">
        <v>0</v>
      </c>
      <c r="AQ24" s="9">
        <v>0</v>
      </c>
      <c r="AR24" s="10">
        <v>1</v>
      </c>
      <c r="AS24" s="9">
        <v>0.13</v>
      </c>
      <c r="AT24" s="9">
        <v>3864.48</v>
      </c>
      <c r="AU24" s="10">
        <v>11</v>
      </c>
      <c r="AV24" s="9">
        <v>1.641</v>
      </c>
      <c r="AW24" s="9">
        <v>47938.879999999997</v>
      </c>
      <c r="AX24" s="28" t="s">
        <v>21</v>
      </c>
      <c r="AY24" s="28" t="s">
        <v>21</v>
      </c>
      <c r="AZ24" s="28" t="s">
        <v>21</v>
      </c>
      <c r="BA24" s="47">
        <f>AU24+AR24+AO24+AL24+AI24+AF24+AC24+Z24+W24+T24+Q24+N24+K24+H24</f>
        <v>115</v>
      </c>
      <c r="BB24" s="47">
        <f t="shared" ref="BB24:BC24" si="11">AV24+AS24+AP24+AM24+AJ24+AG24+AD24+AA24+X24+U24+R24+O24+L24+I24</f>
        <v>27.934999999999977</v>
      </c>
      <c r="BC24" s="47">
        <f t="shared" si="11"/>
        <v>1276118.76</v>
      </c>
    </row>
    <row r="25" spans="1:58" x14ac:dyDescent="0.3">
      <c r="A25" s="1" t="s">
        <v>41</v>
      </c>
      <c r="B25" s="1"/>
      <c r="C25" s="1"/>
      <c r="D25" s="1"/>
      <c r="E25" s="2"/>
      <c r="F25" s="3"/>
      <c r="G25" s="3"/>
      <c r="H25" s="2"/>
      <c r="I25" s="4"/>
      <c r="J25" s="3"/>
      <c r="K25" s="5">
        <v>18</v>
      </c>
      <c r="L25" s="5"/>
      <c r="M25" s="6">
        <v>90754.5</v>
      </c>
      <c r="N25" s="7">
        <v>44</v>
      </c>
      <c r="O25" s="6"/>
      <c r="P25" s="6">
        <v>173185.9</v>
      </c>
      <c r="Q25" s="7">
        <v>8</v>
      </c>
      <c r="R25" s="6">
        <v>3.59</v>
      </c>
      <c r="S25" s="6">
        <v>37360</v>
      </c>
      <c r="T25" s="7">
        <v>13</v>
      </c>
      <c r="U25" s="6">
        <v>5.82</v>
      </c>
      <c r="V25" s="6">
        <v>66824.5</v>
      </c>
      <c r="W25" s="7">
        <v>48</v>
      </c>
      <c r="X25" s="6">
        <v>83.96</v>
      </c>
      <c r="Y25" s="6">
        <v>1699075.6</v>
      </c>
      <c r="Z25" s="7">
        <v>124</v>
      </c>
      <c r="AA25" s="9">
        <v>182.25</v>
      </c>
      <c r="AB25" s="9">
        <v>3321126.24</v>
      </c>
      <c r="AC25" s="10">
        <v>134</v>
      </c>
      <c r="AD25" s="9">
        <v>293.79000000000002</v>
      </c>
      <c r="AE25" s="9">
        <v>3733121.45</v>
      </c>
      <c r="AF25" s="10">
        <v>193</v>
      </c>
      <c r="AG25" s="9">
        <v>325.51</v>
      </c>
      <c r="AH25" s="9">
        <v>5516844.2800000003</v>
      </c>
      <c r="AI25" s="10">
        <v>157</v>
      </c>
      <c r="AJ25" s="9">
        <v>260.5</v>
      </c>
      <c r="AK25" s="9">
        <v>3755574.98</v>
      </c>
      <c r="AL25" s="10">
        <v>50</v>
      </c>
      <c r="AM25" s="9">
        <v>104.52</v>
      </c>
      <c r="AN25" s="9">
        <v>1710639.9</v>
      </c>
      <c r="AO25" s="10">
        <v>118</v>
      </c>
      <c r="AP25" s="9">
        <v>134.22999999999999</v>
      </c>
      <c r="AQ25" s="9">
        <v>2724495.16</v>
      </c>
      <c r="AR25" s="10">
        <v>67</v>
      </c>
      <c r="AS25" s="9">
        <v>78.52</v>
      </c>
      <c r="AT25" s="9">
        <v>813222.02</v>
      </c>
      <c r="AU25" s="10">
        <v>95</v>
      </c>
      <c r="AV25" s="9">
        <v>120.33759999999999</v>
      </c>
      <c r="AW25" s="9">
        <v>561976.18999999994</v>
      </c>
      <c r="AX25" s="10">
        <v>1</v>
      </c>
      <c r="AY25" s="9">
        <v>1.71</v>
      </c>
      <c r="AZ25" s="64" t="s">
        <v>45</v>
      </c>
      <c r="BA25" s="47">
        <f>AX25+AU25+AR25+AO25+AL25+AI25+AF25+AC25+Z25+W25+T25+Q25+N25+K25+H25</f>
        <v>1070</v>
      </c>
      <c r="BB25" s="47">
        <f>AY25+AV25+AS25+AP25+AM25+AJ25+AG25+AD25+AA25+X25+U25+R25+O25+L25+I25</f>
        <v>1594.7375999999999</v>
      </c>
      <c r="BC25" s="47" t="e">
        <f>AZ25+AW25+AT25+AQ25+AN25+AK25+AH25+AE25+AB25+Y25+V25+S25+P25+M25+J25</f>
        <v>#VALUE!</v>
      </c>
    </row>
    <row r="26" spans="1:58" x14ac:dyDescent="0.3">
      <c r="A26" s="41" t="s">
        <v>28</v>
      </c>
      <c r="B26" s="42">
        <f>SUM(B24:B25)</f>
        <v>0</v>
      </c>
      <c r="C26" s="42">
        <f t="shared" ref="C26" si="12">SUM(C24:C25)</f>
        <v>0</v>
      </c>
      <c r="D26" s="42">
        <f>SUM(D24:D25)</f>
        <v>0</v>
      </c>
      <c r="E26" s="42">
        <f>SUM(E24:E25)</f>
        <v>0</v>
      </c>
      <c r="F26" s="42">
        <f t="shared" ref="F26:AB26" si="13">SUM(F24:F25)</f>
        <v>0</v>
      </c>
      <c r="G26" s="42">
        <f t="shared" si="13"/>
        <v>0</v>
      </c>
      <c r="H26" s="42">
        <f>SUM(H24:H25)</f>
        <v>14</v>
      </c>
      <c r="I26" s="42">
        <f>SUM(I24:I25)</f>
        <v>3.32</v>
      </c>
      <c r="J26" s="42">
        <f t="shared" si="13"/>
        <v>115994.36</v>
      </c>
      <c r="K26" s="42">
        <f t="shared" si="13"/>
        <v>32</v>
      </c>
      <c r="L26" s="42">
        <f t="shared" si="13"/>
        <v>0</v>
      </c>
      <c r="M26" s="42">
        <f>SUM(M24:M25)</f>
        <v>204885.28999999998</v>
      </c>
      <c r="N26" s="42">
        <f t="shared" si="13"/>
        <v>58</v>
      </c>
      <c r="O26" s="42">
        <f t="shared" si="13"/>
        <v>0</v>
      </c>
      <c r="P26" s="42">
        <f t="shared" si="13"/>
        <v>478038.36</v>
      </c>
      <c r="Q26" s="42">
        <f t="shared" si="13"/>
        <v>19</v>
      </c>
      <c r="R26" s="42">
        <f t="shared" si="13"/>
        <v>6.49</v>
      </c>
      <c r="S26" s="42">
        <f>SUM(S24:S25)</f>
        <v>145407.07</v>
      </c>
      <c r="T26" s="42">
        <f t="shared" si="13"/>
        <v>24</v>
      </c>
      <c r="U26" s="42">
        <f t="shared" si="13"/>
        <v>12.100000000000001</v>
      </c>
      <c r="V26" s="42">
        <f t="shared" si="13"/>
        <v>259079.34</v>
      </c>
      <c r="W26" s="42">
        <f t="shared" si="13"/>
        <v>51</v>
      </c>
      <c r="X26" s="42">
        <f>SUM(X24:X25)</f>
        <v>86.13</v>
      </c>
      <c r="Y26" s="42">
        <f t="shared" si="13"/>
        <v>1795829.07</v>
      </c>
      <c r="Z26" s="42">
        <f>SUM(Z24:Z25)</f>
        <v>133</v>
      </c>
      <c r="AA26" s="42">
        <f>SUM(AA24:AA25)</f>
        <v>184.12</v>
      </c>
      <c r="AB26" s="42">
        <f t="shared" si="13"/>
        <v>3392115.72</v>
      </c>
      <c r="AC26" s="42">
        <f t="shared" ref="AC26:AH26" si="14">AC24+AC25</f>
        <v>143</v>
      </c>
      <c r="AD26" s="42">
        <f t="shared" si="14"/>
        <v>295.67099999999999</v>
      </c>
      <c r="AE26" s="42">
        <f t="shared" si="14"/>
        <v>3793012.46</v>
      </c>
      <c r="AF26" s="42">
        <f t="shared" si="14"/>
        <v>202</v>
      </c>
      <c r="AG26" s="42">
        <f t="shared" si="14"/>
        <v>330.94299999999998</v>
      </c>
      <c r="AH26" s="42">
        <f t="shared" si="14"/>
        <v>5619869.4000000004</v>
      </c>
      <c r="AI26" s="42">
        <f t="shared" ref="AI26:AK26" si="15">SUM(AI24:AI25)</f>
        <v>164</v>
      </c>
      <c r="AJ26" s="43">
        <f t="shared" si="15"/>
        <v>262.3</v>
      </c>
      <c r="AK26" s="43">
        <f t="shared" si="15"/>
        <v>3810595.94</v>
      </c>
      <c r="AL26" s="42">
        <f>SUM(AL24:AL25)</f>
        <v>52</v>
      </c>
      <c r="AM26" s="43">
        <f>SUM(AM24:AM25)</f>
        <v>105.03</v>
      </c>
      <c r="AN26" s="43">
        <f>SUM(AN24:AN25)</f>
        <v>1713995.74</v>
      </c>
      <c r="AO26" s="42">
        <f t="shared" ref="AO26:AQ26" si="16">SUM(AO24:AO25)</f>
        <v>118</v>
      </c>
      <c r="AP26" s="43">
        <f t="shared" si="16"/>
        <v>134.22999999999999</v>
      </c>
      <c r="AQ26" s="43">
        <f t="shared" si="16"/>
        <v>2724495.16</v>
      </c>
      <c r="AR26" s="42">
        <f t="shared" ref="AR26" si="17">SUM(AR24:AR25)</f>
        <v>68</v>
      </c>
      <c r="AS26" s="42">
        <f t="shared" ref="AS26" si="18">SUM(AS24:AS25)</f>
        <v>78.649999999999991</v>
      </c>
      <c r="AT26" s="42">
        <f t="shared" ref="AT26" si="19">SUM(AT24:AT25)</f>
        <v>817086.5</v>
      </c>
      <c r="AU26" s="42">
        <f t="shared" ref="AU26:BC26" si="20">SUM(AU24:AU25)</f>
        <v>106</v>
      </c>
      <c r="AV26" s="42">
        <f t="shared" si="20"/>
        <v>121.9786</v>
      </c>
      <c r="AW26" s="42">
        <f t="shared" si="20"/>
        <v>609915.06999999995</v>
      </c>
      <c r="AX26" s="42">
        <f>SUM(AX24:AX25)</f>
        <v>1</v>
      </c>
      <c r="AY26" s="42">
        <f t="shared" ref="AY26:AZ26" si="21">SUM(AY24:AY25)</f>
        <v>1.71</v>
      </c>
      <c r="AZ26" s="42">
        <f>SUM(AZ24:AZ25)</f>
        <v>0</v>
      </c>
      <c r="BA26" s="42">
        <f>SUM(BA24:BA25)</f>
        <v>1185</v>
      </c>
      <c r="BB26" s="42">
        <f>SUM(BB24:BB25)</f>
        <v>1622.6725999999999</v>
      </c>
      <c r="BC26" s="42" t="e">
        <f t="shared" si="20"/>
        <v>#VALUE!</v>
      </c>
    </row>
    <row r="27" spans="1:58" x14ac:dyDescent="0.3">
      <c r="A27" s="12" t="s">
        <v>29</v>
      </c>
      <c r="B27" s="13">
        <v>10427</v>
      </c>
      <c r="C27" s="13">
        <v>31561.198199999999</v>
      </c>
      <c r="D27" s="13">
        <v>262912325.09086004</v>
      </c>
      <c r="E27" s="13">
        <f t="shared" ref="E27:BC27" si="22">E23+E26</f>
        <v>1212</v>
      </c>
      <c r="F27" s="13">
        <f t="shared" si="22"/>
        <v>2244.9100000000003</v>
      </c>
      <c r="G27" s="13">
        <f t="shared" si="22"/>
        <v>24223558.940000001</v>
      </c>
      <c r="H27" s="13">
        <f t="shared" si="22"/>
        <v>2172</v>
      </c>
      <c r="I27" s="13">
        <f t="shared" si="22"/>
        <v>3997.31</v>
      </c>
      <c r="J27" s="13">
        <f t="shared" si="22"/>
        <v>40484362.869999997</v>
      </c>
      <c r="K27" s="13">
        <f t="shared" si="22"/>
        <v>2355</v>
      </c>
      <c r="L27" s="13">
        <f t="shared" si="22"/>
        <v>3750.7200000000003</v>
      </c>
      <c r="M27" s="13">
        <f t="shared" si="22"/>
        <v>38858290.039999999</v>
      </c>
      <c r="N27" s="13">
        <f t="shared" si="22"/>
        <v>2996</v>
      </c>
      <c r="O27" s="13">
        <f t="shared" si="22"/>
        <v>4653.75</v>
      </c>
      <c r="P27" s="13">
        <f t="shared" si="22"/>
        <v>48709708.460000001</v>
      </c>
      <c r="Q27" s="13">
        <f t="shared" si="22"/>
        <v>2739</v>
      </c>
      <c r="R27" s="13">
        <f t="shared" si="22"/>
        <v>4542.829999999999</v>
      </c>
      <c r="S27" s="13">
        <f t="shared" si="22"/>
        <v>50925728.720000006</v>
      </c>
      <c r="T27" s="13">
        <f t="shared" si="22"/>
        <v>3055</v>
      </c>
      <c r="U27" s="13">
        <f t="shared" si="22"/>
        <v>5018.26</v>
      </c>
      <c r="V27" s="13">
        <f t="shared" si="22"/>
        <v>53704860.950000003</v>
      </c>
      <c r="W27" s="13">
        <f t="shared" si="22"/>
        <v>2839</v>
      </c>
      <c r="X27" s="13">
        <f t="shared" si="22"/>
        <v>4461.91</v>
      </c>
      <c r="Y27" s="13">
        <f t="shared" si="22"/>
        <v>52302115.922999993</v>
      </c>
      <c r="Z27" s="13">
        <f t="shared" si="22"/>
        <v>3070</v>
      </c>
      <c r="AA27" s="13">
        <f t="shared" si="22"/>
        <v>4723.3944999999994</v>
      </c>
      <c r="AB27" s="13">
        <f t="shared" si="22"/>
        <v>53614001.409999989</v>
      </c>
      <c r="AC27" s="13">
        <f t="shared" si="22"/>
        <v>3515</v>
      </c>
      <c r="AD27" s="14">
        <f t="shared" si="22"/>
        <v>5693.231200000002</v>
      </c>
      <c r="AE27" s="14">
        <f t="shared" si="22"/>
        <v>55003367.460000001</v>
      </c>
      <c r="AF27" s="13">
        <f t="shared" si="22"/>
        <v>2222</v>
      </c>
      <c r="AG27" s="13">
        <f t="shared" si="22"/>
        <v>5258.5725000000002</v>
      </c>
      <c r="AH27" s="13">
        <f t="shared" si="22"/>
        <v>53691122.280000009</v>
      </c>
      <c r="AI27" s="13">
        <f t="shared" si="22"/>
        <v>3609</v>
      </c>
      <c r="AJ27" s="13">
        <f t="shared" si="22"/>
        <v>6258.1873999999998</v>
      </c>
      <c r="AK27" s="13">
        <f t="shared" si="22"/>
        <v>58643451.150000006</v>
      </c>
      <c r="AL27" s="13">
        <f t="shared" si="22"/>
        <v>1855</v>
      </c>
      <c r="AM27" s="13">
        <f t="shared" si="22"/>
        <v>3873.1940999999997</v>
      </c>
      <c r="AN27" s="13">
        <f t="shared" si="22"/>
        <v>30961644.340000004</v>
      </c>
      <c r="AO27" s="13">
        <f t="shared" si="22"/>
        <v>2565</v>
      </c>
      <c r="AP27" s="13">
        <f t="shared" si="22"/>
        <v>4133.7789000000002</v>
      </c>
      <c r="AQ27" s="13">
        <f t="shared" si="22"/>
        <v>43406333.659999996</v>
      </c>
      <c r="AR27" s="13">
        <f t="shared" si="22"/>
        <v>3173</v>
      </c>
      <c r="AS27" s="13">
        <f t="shared" si="22"/>
        <v>5872.6838999999991</v>
      </c>
      <c r="AT27" s="13">
        <f t="shared" si="22"/>
        <v>52315246.359999999</v>
      </c>
      <c r="AU27" s="13">
        <f t="shared" si="22"/>
        <v>2134</v>
      </c>
      <c r="AV27" s="13">
        <f t="shared" si="22"/>
        <v>4021.2846999999997</v>
      </c>
      <c r="AW27" s="13">
        <f t="shared" si="22"/>
        <v>29524080.629999999</v>
      </c>
      <c r="AX27" s="13">
        <f>AX23+AX26</f>
        <v>1805</v>
      </c>
      <c r="AY27" s="13">
        <f t="shared" ref="AY27:AZ27" si="23">AY23+AY26</f>
        <v>2962.35</v>
      </c>
      <c r="AZ27" s="13">
        <f t="shared" si="23"/>
        <v>32933767.169999998</v>
      </c>
      <c r="BA27" s="13">
        <f>BA23+BA26</f>
        <v>51743</v>
      </c>
      <c r="BB27" s="13">
        <f t="shared" ref="BB27:BC27" si="24">BB23+BB26</f>
        <v>103027.56539999999</v>
      </c>
      <c r="BC27" s="13" t="e">
        <f t="shared" si="24"/>
        <v>#VALUE!</v>
      </c>
    </row>
    <row r="28" spans="1:58" x14ac:dyDescent="0.3">
      <c r="A28" s="19" t="s">
        <v>39</v>
      </c>
      <c r="AG28" s="15"/>
      <c r="AP28" s="20"/>
      <c r="AS28" s="15"/>
      <c r="AV28" s="15"/>
    </row>
    <row r="29" spans="1:58" x14ac:dyDescent="0.3">
      <c r="A29" s="19" t="s">
        <v>42</v>
      </c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8" x14ac:dyDescent="0.3">
      <c r="A30" s="19" t="s">
        <v>46</v>
      </c>
      <c r="B30" s="19"/>
      <c r="C30" s="19"/>
      <c r="D30" s="19"/>
      <c r="E30" s="19"/>
      <c r="F30" s="19"/>
      <c r="G30" s="19"/>
      <c r="H30" s="19"/>
      <c r="I30" s="19"/>
      <c r="AE30" s="15"/>
    </row>
  </sheetData>
  <mergeCells count="74">
    <mergeCell ref="AX7:AZ7"/>
    <mergeCell ref="AX8:AX9"/>
    <mergeCell ref="AY8:AY9"/>
    <mergeCell ref="AZ8:AZ9"/>
    <mergeCell ref="Q7:S7"/>
    <mergeCell ref="K8:K9"/>
    <mergeCell ref="L8:L9"/>
    <mergeCell ref="M8:M9"/>
    <mergeCell ref="N8:N9"/>
    <mergeCell ref="A7:A9"/>
    <mergeCell ref="E7:G7"/>
    <mergeCell ref="H7:J7"/>
    <mergeCell ref="K7:M7"/>
    <mergeCell ref="N7:P7"/>
    <mergeCell ref="B7:D7"/>
    <mergeCell ref="B8:B9"/>
    <mergeCell ref="C8:C9"/>
    <mergeCell ref="D8:D9"/>
    <mergeCell ref="AL7:AN7"/>
    <mergeCell ref="AO7:AQ7"/>
    <mergeCell ref="AR7:AT7"/>
    <mergeCell ref="BA7:BC7"/>
    <mergeCell ref="E8:E9"/>
    <mergeCell ref="F8:F9"/>
    <mergeCell ref="G8:G9"/>
    <mergeCell ref="H8:H9"/>
    <mergeCell ref="I8:I9"/>
    <mergeCell ref="J8:J9"/>
    <mergeCell ref="T7:V7"/>
    <mergeCell ref="W7:Y7"/>
    <mergeCell ref="Z7:AB7"/>
    <mergeCell ref="AC7:AE7"/>
    <mergeCell ref="AF7:AH7"/>
    <mergeCell ref="AI7:AK7"/>
    <mergeCell ref="Z8:Z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AL8:AL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U7:AW7"/>
    <mergeCell ref="AU8:AU9"/>
    <mergeCell ref="AV8:AV9"/>
    <mergeCell ref="AW8:AW9"/>
    <mergeCell ref="A3:BC3"/>
    <mergeCell ref="AS8:AS9"/>
    <mergeCell ref="AT8:AT9"/>
    <mergeCell ref="BA8:BA9"/>
    <mergeCell ref="BB8:BB9"/>
    <mergeCell ref="BC8:BC9"/>
    <mergeCell ref="AM8:AM9"/>
    <mergeCell ref="AN8:AN9"/>
    <mergeCell ref="AO8:AO9"/>
    <mergeCell ref="AP8:AP9"/>
    <mergeCell ref="AQ8:AQ9"/>
    <mergeCell ref="AR8:AR9"/>
  </mergeCells>
  <phoneticPr fontId="1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2001-2024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Palmira Costa</dc:creator>
  <cp:lastModifiedBy>Palmira Costa</cp:lastModifiedBy>
  <dcterms:created xsi:type="dcterms:W3CDTF">2023-04-26T09:47:23Z</dcterms:created>
  <dcterms:modified xsi:type="dcterms:W3CDTF">2024-12-05T16:14:29Z</dcterms:modified>
</cp:coreProperties>
</file>